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7560" tabRatio="935" activeTab="7"/>
  </bookViews>
  <sheets>
    <sheet name="Population" sheetId="1" r:id="rId1"/>
    <sheet name="Student Enrollment" sheetId="2" r:id="rId2"/>
    <sheet name="Chart - enrollment" sheetId="3" r:id="rId3"/>
    <sheet name="Chart-Student Enrollment" sheetId="4" state="hidden" r:id="rId4"/>
    <sheet name="Examination" sheetId="5" r:id="rId5"/>
    <sheet name="Initial Certifications" sheetId="6" r:id="rId6"/>
    <sheet name="Summary" sheetId="7" r:id="rId7"/>
    <sheet name="Chart Summary" sheetId="8" r:id="rId8"/>
    <sheet name="Sex" sheetId="9" r:id="rId9"/>
    <sheet name="Chart-Sex" sheetId="10" r:id="rId10"/>
    <sheet name="Attendant Education" sheetId="11" r:id="rId11"/>
    <sheet name="Chart-Education" sheetId="12" r:id="rId12"/>
    <sheet name="Additional Licenses" sheetId="13" r:id="rId13"/>
    <sheet name="Chart-Licenses" sheetId="14" r:id="rId14"/>
    <sheet name="Employment summary" sheetId="15" r:id="rId15"/>
    <sheet name="Attendant Shortage" sheetId="16" r:id="rId16"/>
  </sheets>
  <definedNames/>
  <calcPr fullCalcOnLoad="1"/>
</workbook>
</file>

<file path=xl/sharedStrings.xml><?xml version="1.0" encoding="utf-8"?>
<sst xmlns="http://schemas.openxmlformats.org/spreadsheetml/2006/main" count="227" uniqueCount="127">
  <si>
    <t xml:space="preserve">Kansas Attendant Work Force </t>
  </si>
  <si>
    <t>EMS Patient Care</t>
  </si>
  <si>
    <t>EMS Education</t>
  </si>
  <si>
    <t>EMS Administration</t>
  </si>
  <si>
    <t>Other Patient Care</t>
  </si>
  <si>
    <t>None</t>
  </si>
  <si>
    <t>Total</t>
  </si>
  <si>
    <t>Null (Did not answer)</t>
  </si>
  <si>
    <t>Problem answers</t>
  </si>
  <si>
    <t>Operator</t>
  </si>
  <si>
    <t>Hospital</t>
  </si>
  <si>
    <t>Fire Department</t>
  </si>
  <si>
    <t>Law Enforcement</t>
  </si>
  <si>
    <t>City/County non-fire</t>
  </si>
  <si>
    <t>Private</t>
  </si>
  <si>
    <t>Industrial</t>
  </si>
  <si>
    <t>Level of Involvement</t>
  </si>
  <si>
    <t>Full time</t>
  </si>
  <si>
    <t>Part time</t>
  </si>
  <si>
    <t>Volunteer</t>
  </si>
  <si>
    <t>No pay</t>
  </si>
  <si>
    <t>Call time</t>
  </si>
  <si>
    <t>Per response</t>
  </si>
  <si>
    <t>Hourly rate</t>
  </si>
  <si>
    <t>Salary</t>
  </si>
  <si>
    <t>None (Not involved)</t>
  </si>
  <si>
    <t>Method of Payment*</t>
  </si>
  <si>
    <t>*More than one answer allowed</t>
  </si>
  <si>
    <t>Unknown</t>
  </si>
  <si>
    <t>Type of Involvement</t>
  </si>
  <si>
    <t>High School</t>
  </si>
  <si>
    <t>Some College</t>
  </si>
  <si>
    <t>Associate's degree</t>
  </si>
  <si>
    <t>Bachelor's degree</t>
  </si>
  <si>
    <t>Master's degree</t>
  </si>
  <si>
    <t>Doctorate</t>
  </si>
  <si>
    <t>EMT</t>
  </si>
  <si>
    <t>EMT-B</t>
  </si>
  <si>
    <t>MICT</t>
  </si>
  <si>
    <t>EMT-I</t>
  </si>
  <si>
    <t>EMT-D</t>
  </si>
  <si>
    <t>FR</t>
  </si>
  <si>
    <t>EMT-ID</t>
  </si>
  <si>
    <t>EMT-II</t>
  </si>
  <si>
    <t>AEMT</t>
  </si>
  <si>
    <t>Paramedic</t>
  </si>
  <si>
    <t>No high school diploma</t>
  </si>
  <si>
    <t>Education Level</t>
  </si>
  <si>
    <t>EMR</t>
  </si>
  <si>
    <t>Kansas Board of EMS</t>
  </si>
  <si>
    <t>EMT-II were EMT-Is who could also intubate.  They transitioned to either AEMT or EMT</t>
  </si>
  <si>
    <t>EMT-B are the EMT-Basics that have not transitioned</t>
  </si>
  <si>
    <t>MICT represesented Mobile Intensive Care Technician which was the previous name and were the previous initials for Paramedic</t>
  </si>
  <si>
    <t>Physician</t>
  </si>
  <si>
    <t>Other</t>
  </si>
  <si>
    <t>Additional Licenses</t>
  </si>
  <si>
    <t>Year</t>
  </si>
  <si>
    <t># Students Enrolled in
All Courses
Based on Date of Last Class</t>
  </si>
  <si>
    <t>prog#231.ace</t>
  </si>
  <si>
    <t># Students
who passed the exam</t>
  </si>
  <si>
    <t>prog#232.ace</t>
  </si>
  <si>
    <t># Initial 
certifications issued</t>
  </si>
  <si>
    <t>*First year of database.  Many initial certication dates not known.  Default value.</t>
  </si>
  <si>
    <t>prog#123.ace</t>
  </si>
  <si>
    <t>425 KHP did not renew</t>
  </si>
  <si>
    <t>#Certificaions does not represent people.  A small percentage obtain two certificaions within the same calendar year.</t>
  </si>
  <si>
    <t>Only July 1, 1989 to December 31, 1989</t>
  </si>
  <si>
    <t>01/01/1997 Kansas adopted NR exam</t>
  </si>
  <si>
    <t>The number of certifications issued can exceed the number of students that passed the exam.for the following reasons:</t>
  </si>
  <si>
    <t>1. If an attendant's certification lapsed in two years or less, they may regain without repeating an intitial course of instruction.</t>
  </si>
  <si>
    <t>2. An applicant may have taken a course out of state which we do not track and applied for Kansas certification.</t>
  </si>
  <si>
    <t xml:space="preserve">4. From 1997 to 2003 KBEMS was unsuccessful importing paramedic data from the National Registry including students who took a Kansas course. </t>
  </si>
  <si>
    <t>Male</t>
  </si>
  <si>
    <t>Female</t>
  </si>
  <si>
    <t>Percent</t>
  </si>
  <si>
    <t>Population</t>
  </si>
  <si>
    <t>Entity</t>
  </si>
  <si>
    <t>Percentage</t>
  </si>
  <si>
    <t>2010 Population</t>
  </si>
  <si>
    <t>Kansas</t>
  </si>
  <si>
    <t>United States</t>
  </si>
  <si>
    <t>First Responder</t>
  </si>
  <si>
    <t>Total
Enrollment</t>
  </si>
  <si>
    <t>*1989 is only July 1, 1989 to December 31, 1989</t>
  </si>
  <si>
    <t>*</t>
  </si>
  <si>
    <t>prog#183.ace</t>
  </si>
  <si>
    <t>Initial certification by year and level</t>
  </si>
  <si>
    <t>CIMT</t>
  </si>
  <si>
    <t>Students who took the initial exam</t>
  </si>
  <si>
    <t>Attendant shortage</t>
  </si>
  <si>
    <t>prog#517.ace</t>
  </si>
  <si>
    <t>First
Responder</t>
  </si>
  <si>
    <t>Average
of Severity*</t>
  </si>
  <si>
    <t>*Average of severity is a 5 point Likert scale with 1 being the least severe and 5 being the most severe.</t>
  </si>
  <si>
    <t>Shortage for
the Year</t>
  </si>
  <si>
    <t>prog#141.ace</t>
  </si>
  <si>
    <t>Total Students</t>
  </si>
  <si>
    <t>3. An applicant has two years from passing the exam to apply for initial certification.</t>
  </si>
  <si>
    <t>5. In 1997 the KBEMS reduced the certification requrirements from applicants applying from out of state who were nationally registered.</t>
  </si>
  <si>
    <t>EMS Course Enrollment by Course Level</t>
  </si>
  <si>
    <t>1. We only let one class combine testing as EMT-I and EMT-D (EMT-ID).  It created database problems and was a technical violation of our regulations.</t>
  </si>
  <si>
    <t>2. We were unable to successfully download the National Paramedic results electronically and did not have staff to enter the results manually from 1997 to 2005.</t>
  </si>
  <si>
    <t>3. CIMT stands for Crash Injury Management Technician.  Very similar to a First Responder.  We eliminated the certification in 1991 and provided those technicians</t>
  </si>
  <si>
    <t>to take 40 additional hours of instruction to take the EMT exam.  Most of them were KHP troopers who let their certifications lapse.</t>
  </si>
  <si>
    <t>1. An attendant can hold an EMT-I and an EMT-D certification, but they are two different certfications.  That is why there are no EMT-ID.</t>
  </si>
  <si>
    <t>Mean</t>
  </si>
  <si>
    <t>Median</t>
  </si>
  <si>
    <t>Total
Certifications
Issued</t>
  </si>
  <si>
    <t>Currently Certified Attendants  by Certification Level and Sex</t>
  </si>
  <si>
    <t>Currently Certified Attendants by Certification Level and Education</t>
  </si>
  <si>
    <t>Currently Certified Attendants</t>
  </si>
  <si>
    <t>prog#177.ace</t>
  </si>
  <si>
    <t># Tottal
Attendants
Annual Mean</t>
  </si>
  <si>
    <t># Attendants who let their Certifications
Lapse</t>
  </si>
  <si>
    <t>425 KHP troopers became FR from CIMT</t>
  </si>
  <si>
    <t>% Students
successfully completing the course and applying to take the exam</t>
  </si>
  <si>
    <t>% of Students
who took the exam and passed</t>
  </si>
  <si>
    <t>% of Cetifications
issued vs. number of students enrolled</t>
  </si>
  <si>
    <t>% Growth from
the previous year</t>
  </si>
  <si>
    <t xml:space="preserve"> </t>
  </si>
  <si>
    <t>Licensed Practical Nurse</t>
  </si>
  <si>
    <t>Registered Nurse</t>
  </si>
  <si>
    <t>Physician's Assistant</t>
  </si>
  <si>
    <t>Respiratory Care Practitioner</t>
  </si>
  <si>
    <t>Advanced Practice Registered Nurse</t>
  </si>
  <si>
    <t>Other First Response Unit</t>
  </si>
  <si>
    <t># Students
who paid a fee to take the exam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</si>
</sst>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%"/>
    <numFmt numFmtId="166" formatCode="0.0"/>
    <numFmt numFmtId="167" formatCode="#,##0.0"/>
    <numFmt numFmtId="168" formatCode="[$-409]dddd\,\ mmmm\ dd\,\ yyyy"/>
    <numFmt numFmtId="169" formatCode="[$-409]h:mm:ss\ AM/PM"/>
    <numFmt numFmtId="170" formatCode="[$-409]mmmmm;@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9" fontId="3" fillId="5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Students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52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"/>
            <c:dispEq val="0"/>
            <c:dispRSqr val="0"/>
          </c:trendline>
          <c:cat>
            <c:numLit>
              <c:ptCount val="21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20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'Student Enrollment'!$J$8:$J$28</c:f>
              <c:numCache>
                <c:ptCount val="21"/>
                <c:pt idx="0">
                  <c:v>1905</c:v>
                </c:pt>
                <c:pt idx="1">
                  <c:v>2580</c:v>
                </c:pt>
                <c:pt idx="2">
                  <c:v>3082</c:v>
                </c:pt>
                <c:pt idx="3">
                  <c:v>2792</c:v>
                </c:pt>
                <c:pt idx="4">
                  <c:v>2890</c:v>
                </c:pt>
                <c:pt idx="5">
                  <c:v>2926</c:v>
                </c:pt>
                <c:pt idx="6">
                  <c:v>2613</c:v>
                </c:pt>
                <c:pt idx="7">
                  <c:v>2444</c:v>
                </c:pt>
                <c:pt idx="8">
                  <c:v>2301</c:v>
                </c:pt>
                <c:pt idx="9">
                  <c:v>2181</c:v>
                </c:pt>
                <c:pt idx="10">
                  <c:v>1904</c:v>
                </c:pt>
                <c:pt idx="11">
                  <c:v>1894</c:v>
                </c:pt>
                <c:pt idx="12">
                  <c:v>2113</c:v>
                </c:pt>
                <c:pt idx="13">
                  <c:v>2172</c:v>
                </c:pt>
                <c:pt idx="14">
                  <c:v>2323</c:v>
                </c:pt>
                <c:pt idx="15">
                  <c:v>2272</c:v>
                </c:pt>
                <c:pt idx="16">
                  <c:v>2377</c:v>
                </c:pt>
                <c:pt idx="17">
                  <c:v>2081</c:v>
                </c:pt>
                <c:pt idx="18">
                  <c:v>2403</c:v>
                </c:pt>
                <c:pt idx="19">
                  <c:v>2660</c:v>
                </c:pt>
                <c:pt idx="20">
                  <c:v>2414</c:v>
                </c:pt>
              </c:numCache>
            </c:numRef>
          </c:val>
        </c:ser>
        <c:axId val="55623745"/>
        <c:axId val="16436858"/>
      </c:barChart>
      <c:catAx>
        <c:axId val="55623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36858"/>
        <c:crosses val="autoZero"/>
        <c:auto val="1"/>
        <c:lblOffset val="100"/>
        <c:tickLblSkip val="1"/>
        <c:noMultiLvlLbl val="0"/>
      </c:catAx>
      <c:valAx>
        <c:axId val="16436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23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Students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830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"/>
            <c:dispEq val="0"/>
            <c:dispRSqr val="0"/>
          </c:trendline>
          <c:val>
            <c:numRef>
              <c:f>'Student Enrollment'!$J$8:$J$28</c:f>
              <c:numCache>
                <c:ptCount val="21"/>
                <c:pt idx="0">
                  <c:v>1905</c:v>
                </c:pt>
                <c:pt idx="1">
                  <c:v>2580</c:v>
                </c:pt>
                <c:pt idx="2">
                  <c:v>3082</c:v>
                </c:pt>
                <c:pt idx="3">
                  <c:v>2792</c:v>
                </c:pt>
                <c:pt idx="4">
                  <c:v>2890</c:v>
                </c:pt>
                <c:pt idx="5">
                  <c:v>2926</c:v>
                </c:pt>
                <c:pt idx="6">
                  <c:v>2613</c:v>
                </c:pt>
                <c:pt idx="7">
                  <c:v>2444</c:v>
                </c:pt>
                <c:pt idx="8">
                  <c:v>2301</c:v>
                </c:pt>
                <c:pt idx="9">
                  <c:v>2181</c:v>
                </c:pt>
                <c:pt idx="10">
                  <c:v>1904</c:v>
                </c:pt>
                <c:pt idx="11">
                  <c:v>1894</c:v>
                </c:pt>
                <c:pt idx="12">
                  <c:v>2113</c:v>
                </c:pt>
                <c:pt idx="13">
                  <c:v>2172</c:v>
                </c:pt>
                <c:pt idx="14">
                  <c:v>2323</c:v>
                </c:pt>
                <c:pt idx="15">
                  <c:v>2272</c:v>
                </c:pt>
                <c:pt idx="16">
                  <c:v>2377</c:v>
                </c:pt>
                <c:pt idx="17">
                  <c:v>2081</c:v>
                </c:pt>
                <c:pt idx="18">
                  <c:v>2403</c:v>
                </c:pt>
                <c:pt idx="19">
                  <c:v>2660</c:v>
                </c:pt>
                <c:pt idx="20">
                  <c:v>2414</c:v>
                </c:pt>
              </c:numCache>
            </c:numRef>
          </c:val>
        </c:ser>
        <c:axId val="64485675"/>
        <c:axId val="51804820"/>
      </c:barChart>
      <c:catAx>
        <c:axId val="644856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04820"/>
        <c:crosses val="autoZero"/>
        <c:auto val="1"/>
        <c:lblOffset val="100"/>
        <c:tickLblSkip val="1"/>
        <c:noMultiLvlLbl val="0"/>
      </c:catAx>
      <c:valAx>
        <c:axId val="51804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5"/>
          <c:y val="0.49575"/>
          <c:w val="0.13475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Summary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75375"/>
          <c:h val="0.88475"/>
        </c:manualLayout>
      </c:layout>
      <c:lineChart>
        <c:grouping val="standard"/>
        <c:varyColors val="0"/>
        <c:ser>
          <c:idx val="0"/>
          <c:order val="0"/>
          <c:tx>
            <c:v>Students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Summary!$C$8:$C$28</c:f>
              <c:numCache>
                <c:ptCount val="21"/>
                <c:pt idx="0">
                  <c:v>1905</c:v>
                </c:pt>
                <c:pt idx="1">
                  <c:v>2580</c:v>
                </c:pt>
                <c:pt idx="2">
                  <c:v>3082</c:v>
                </c:pt>
                <c:pt idx="3">
                  <c:v>2792</c:v>
                </c:pt>
                <c:pt idx="4">
                  <c:v>2890</c:v>
                </c:pt>
                <c:pt idx="5">
                  <c:v>2926</c:v>
                </c:pt>
                <c:pt idx="6">
                  <c:v>2613</c:v>
                </c:pt>
                <c:pt idx="7">
                  <c:v>2444</c:v>
                </c:pt>
                <c:pt idx="8">
                  <c:v>2301</c:v>
                </c:pt>
                <c:pt idx="9">
                  <c:v>2181</c:v>
                </c:pt>
                <c:pt idx="10">
                  <c:v>1904</c:v>
                </c:pt>
                <c:pt idx="11">
                  <c:v>1894</c:v>
                </c:pt>
                <c:pt idx="12">
                  <c:v>2113</c:v>
                </c:pt>
                <c:pt idx="13">
                  <c:v>2172</c:v>
                </c:pt>
                <c:pt idx="14">
                  <c:v>2323</c:v>
                </c:pt>
                <c:pt idx="15">
                  <c:v>2272</c:v>
                </c:pt>
                <c:pt idx="16">
                  <c:v>2377</c:v>
                </c:pt>
                <c:pt idx="17">
                  <c:v>2081</c:v>
                </c:pt>
                <c:pt idx="18">
                  <c:v>2403</c:v>
                </c:pt>
                <c:pt idx="19">
                  <c:v>2660</c:v>
                </c:pt>
                <c:pt idx="20">
                  <c:v>2414</c:v>
                </c:pt>
              </c:numCache>
            </c:numRef>
          </c:val>
          <c:smooth val="0"/>
        </c:ser>
        <c:ser>
          <c:idx val="1"/>
          <c:order val="1"/>
          <c:tx>
            <c:v>Took Exam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Summary!$D$8:$D$28</c:f>
              <c:numCache>
                <c:ptCount val="21"/>
                <c:pt idx="0">
                  <c:v>1516</c:v>
                </c:pt>
                <c:pt idx="1">
                  <c:v>2022</c:v>
                </c:pt>
                <c:pt idx="2">
                  <c:v>2359</c:v>
                </c:pt>
                <c:pt idx="3">
                  <c:v>2288</c:v>
                </c:pt>
                <c:pt idx="4">
                  <c:v>2268</c:v>
                </c:pt>
                <c:pt idx="5">
                  <c:v>2283</c:v>
                </c:pt>
                <c:pt idx="6">
                  <c:v>2402</c:v>
                </c:pt>
                <c:pt idx="7">
                  <c:v>1830</c:v>
                </c:pt>
                <c:pt idx="8">
                  <c:v>1562</c:v>
                </c:pt>
                <c:pt idx="9">
                  <c:v>1635</c:v>
                </c:pt>
                <c:pt idx="10">
                  <c:v>1507</c:v>
                </c:pt>
                <c:pt idx="11">
                  <c:v>1260</c:v>
                </c:pt>
                <c:pt idx="12">
                  <c:v>1477</c:v>
                </c:pt>
                <c:pt idx="13">
                  <c:v>1501</c:v>
                </c:pt>
                <c:pt idx="14">
                  <c:v>1480</c:v>
                </c:pt>
                <c:pt idx="15">
                  <c:v>1611</c:v>
                </c:pt>
                <c:pt idx="16">
                  <c:v>1599</c:v>
                </c:pt>
                <c:pt idx="17">
                  <c:v>1157</c:v>
                </c:pt>
                <c:pt idx="18">
                  <c:v>1429</c:v>
                </c:pt>
                <c:pt idx="19">
                  <c:v>1405</c:v>
                </c:pt>
                <c:pt idx="20">
                  <c:v>1476</c:v>
                </c:pt>
              </c:numCache>
            </c:numRef>
          </c:val>
          <c:smooth val="0"/>
        </c:ser>
        <c:ser>
          <c:idx val="2"/>
          <c:order val="2"/>
          <c:tx>
            <c:v>Passed the exam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Summary!$F$8:$F$28</c:f>
              <c:numCache>
                <c:ptCount val="21"/>
                <c:pt idx="0">
                  <c:v>1300</c:v>
                </c:pt>
                <c:pt idx="1">
                  <c:v>1705</c:v>
                </c:pt>
                <c:pt idx="2">
                  <c:v>2009</c:v>
                </c:pt>
                <c:pt idx="3">
                  <c:v>1918</c:v>
                </c:pt>
                <c:pt idx="4">
                  <c:v>1908</c:v>
                </c:pt>
                <c:pt idx="5">
                  <c:v>1917</c:v>
                </c:pt>
                <c:pt idx="6">
                  <c:v>2070</c:v>
                </c:pt>
                <c:pt idx="7">
                  <c:v>1306</c:v>
                </c:pt>
                <c:pt idx="8">
                  <c:v>1053</c:v>
                </c:pt>
                <c:pt idx="9">
                  <c:v>1106</c:v>
                </c:pt>
                <c:pt idx="10">
                  <c:v>1037</c:v>
                </c:pt>
                <c:pt idx="11">
                  <c:v>972</c:v>
                </c:pt>
                <c:pt idx="12">
                  <c:v>1060</c:v>
                </c:pt>
                <c:pt idx="13">
                  <c:v>1089</c:v>
                </c:pt>
                <c:pt idx="14">
                  <c:v>1058</c:v>
                </c:pt>
                <c:pt idx="15">
                  <c:v>1146</c:v>
                </c:pt>
                <c:pt idx="16">
                  <c:v>1167</c:v>
                </c:pt>
                <c:pt idx="17">
                  <c:v>678</c:v>
                </c:pt>
                <c:pt idx="18">
                  <c:v>1096</c:v>
                </c:pt>
                <c:pt idx="19">
                  <c:v>1030</c:v>
                </c:pt>
                <c:pt idx="20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v>Certifications issued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"/>
            <c:dispEq val="0"/>
            <c:dispRSqr val="0"/>
          </c:trendline>
          <c:cat>
            <c:numLit>
              <c:ptCount val="21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Summary!$H$8:$H$28</c:f>
              <c:numCache>
                <c:ptCount val="21"/>
                <c:pt idx="0">
                  <c:v>1255</c:v>
                </c:pt>
                <c:pt idx="1">
                  <c:v>1641</c:v>
                </c:pt>
                <c:pt idx="2">
                  <c:v>2374</c:v>
                </c:pt>
                <c:pt idx="3">
                  <c:v>1837</c:v>
                </c:pt>
                <c:pt idx="4">
                  <c:v>1840</c:v>
                </c:pt>
                <c:pt idx="5">
                  <c:v>1851</c:v>
                </c:pt>
                <c:pt idx="6">
                  <c:v>1963</c:v>
                </c:pt>
                <c:pt idx="7">
                  <c:v>1553</c:v>
                </c:pt>
                <c:pt idx="8">
                  <c:v>1255</c:v>
                </c:pt>
                <c:pt idx="9">
                  <c:v>1439</c:v>
                </c:pt>
                <c:pt idx="10">
                  <c:v>1217</c:v>
                </c:pt>
                <c:pt idx="11">
                  <c:v>1262</c:v>
                </c:pt>
                <c:pt idx="12">
                  <c:v>1376</c:v>
                </c:pt>
                <c:pt idx="13">
                  <c:v>1305</c:v>
                </c:pt>
                <c:pt idx="14">
                  <c:v>1308</c:v>
                </c:pt>
                <c:pt idx="15">
                  <c:v>1431</c:v>
                </c:pt>
                <c:pt idx="16">
                  <c:v>1389</c:v>
                </c:pt>
                <c:pt idx="17">
                  <c:v>999</c:v>
                </c:pt>
                <c:pt idx="18">
                  <c:v>1270</c:v>
                </c:pt>
                <c:pt idx="19">
                  <c:v>1260</c:v>
                </c:pt>
                <c:pt idx="20">
                  <c:v>1259</c:v>
                </c:pt>
              </c:numCache>
            </c:numRef>
          </c:val>
          <c:smooth val="0"/>
        </c:ser>
        <c:marker val="1"/>
        <c:axId val="84725"/>
        <c:axId val="4829326"/>
      </c:lineChart>
      <c:catAx>
        <c:axId val="84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326"/>
        <c:crosses val="autoZero"/>
        <c:auto val="1"/>
        <c:lblOffset val="100"/>
        <c:tickLblSkip val="1"/>
        <c:noMultiLvlLbl val="0"/>
      </c:catAx>
      <c:valAx>
        <c:axId val="482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5"/>
          <c:y val="0.44075"/>
          <c:w val="0.21275"/>
          <c:h val="0.1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86"/>
          <c:w val="0.83375"/>
          <c:h val="0.7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Sex!$M$6:$M$7</c:f>
              <c:numCache>
                <c:ptCount val="2"/>
                <c:pt idx="0">
                  <c:v>7628</c:v>
                </c:pt>
                <c:pt idx="1">
                  <c:v>2572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175"/>
          <c:y val="0.07375"/>
          <c:w val="0.05625"/>
          <c:h val="0.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Attendant's Education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835"/>
          <c:w val="0.649"/>
          <c:h val="0.89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'Attendant Education'!$A$6:$A$12</c:f>
              <c:strCache>
                <c:ptCount val="7"/>
                <c:pt idx="0">
                  <c:v>No high school diploma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Associate's degree</c:v>
                </c:pt>
                <c:pt idx="4">
                  <c:v>Bachelor's degree</c:v>
                </c:pt>
                <c:pt idx="5">
                  <c:v>Master's degree</c:v>
                </c:pt>
                <c:pt idx="6">
                  <c:v>Doctorate</c:v>
                </c:pt>
              </c:strCache>
            </c:strRef>
          </c:cat>
          <c:val>
            <c:numRef>
              <c:f>'Attendant Education'!$M$6:$M$12</c:f>
              <c:numCache>
                <c:ptCount val="7"/>
                <c:pt idx="0">
                  <c:v>537</c:v>
                </c:pt>
                <c:pt idx="1">
                  <c:v>976</c:v>
                </c:pt>
                <c:pt idx="2">
                  <c:v>4294</c:v>
                </c:pt>
                <c:pt idx="3">
                  <c:v>2349</c:v>
                </c:pt>
                <c:pt idx="4">
                  <c:v>1687</c:v>
                </c:pt>
                <c:pt idx="5">
                  <c:v>302</c:v>
                </c:pt>
                <c:pt idx="6">
                  <c:v>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75"/>
          <c:y val="0.402"/>
          <c:w val="0.1635"/>
          <c:h val="0.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175"/>
          <c:w val="0.69475"/>
          <c:h val="0.95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'Additional Licenses'!$A$7:$A$13</c:f>
              <c:strCache>
                <c:ptCount val="7"/>
                <c:pt idx="0">
                  <c:v>Licensed Practical Nurse</c:v>
                </c:pt>
                <c:pt idx="1">
                  <c:v>Registered Nurse</c:v>
                </c:pt>
                <c:pt idx="2">
                  <c:v>Physician's Assistant</c:v>
                </c:pt>
                <c:pt idx="3">
                  <c:v>Respiratory Care Practitioner</c:v>
                </c:pt>
                <c:pt idx="4">
                  <c:v>Physician</c:v>
                </c:pt>
                <c:pt idx="5">
                  <c:v>Advanced Practice Registered Nurse</c:v>
                </c:pt>
                <c:pt idx="6">
                  <c:v>Other</c:v>
                </c:pt>
              </c:strCache>
            </c:strRef>
          </c:cat>
          <c:val>
            <c:numRef>
              <c:f>'Additional Licenses'!$L$7:$L$13</c:f>
              <c:numCache>
                <c:ptCount val="7"/>
                <c:pt idx="0">
                  <c:v>86</c:v>
                </c:pt>
                <c:pt idx="1">
                  <c:v>470</c:v>
                </c:pt>
                <c:pt idx="2">
                  <c:v>27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37075"/>
          <c:w val="0.24075"/>
          <c:h val="0.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24.28125" style="0" customWidth="1"/>
    <col min="3" max="3" width="21.8515625" style="0" customWidth="1"/>
  </cols>
  <sheetData>
    <row r="1" spans="1:4" ht="23.25">
      <c r="A1" s="34"/>
      <c r="B1" s="34"/>
      <c r="C1" s="35" t="s">
        <v>49</v>
      </c>
      <c r="D1" s="34"/>
    </row>
    <row r="2" spans="1:4" ht="23.25">
      <c r="A2" s="34"/>
      <c r="B2" s="34"/>
      <c r="C2" s="35" t="s">
        <v>78</v>
      </c>
      <c r="D2" s="34"/>
    </row>
    <row r="3" spans="1:4" ht="23.25">
      <c r="A3" s="34"/>
      <c r="B3" s="34"/>
      <c r="C3" s="34"/>
      <c r="D3" s="34"/>
    </row>
    <row r="4" spans="1:4" s="7" customFormat="1" ht="23.25">
      <c r="A4" s="35" t="s">
        <v>76</v>
      </c>
      <c r="B4" s="35" t="s">
        <v>75</v>
      </c>
      <c r="C4" s="35" t="s">
        <v>77</v>
      </c>
      <c r="D4" s="35"/>
    </row>
    <row r="5" spans="1:4" ht="23.25">
      <c r="A5" s="34"/>
      <c r="B5" s="34"/>
      <c r="C5" s="34"/>
      <c r="D5" s="34"/>
    </row>
    <row r="6" spans="1:4" ht="23.25">
      <c r="A6" s="34" t="s">
        <v>79</v>
      </c>
      <c r="B6" s="36">
        <v>2853116</v>
      </c>
      <c r="C6" s="37">
        <f>B6/B7</f>
        <v>0.009240995087676377</v>
      </c>
      <c r="D6" s="34"/>
    </row>
    <row r="7" spans="1:4" ht="23.25">
      <c r="A7" s="34" t="s">
        <v>80</v>
      </c>
      <c r="B7" s="36">
        <v>308745538</v>
      </c>
      <c r="C7" s="34"/>
      <c r="D7" s="34"/>
    </row>
    <row r="8" spans="1:4" ht="23.25">
      <c r="A8" s="34"/>
      <c r="B8" s="34"/>
      <c r="C8" s="34"/>
      <c r="D8" s="3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B6" sqref="B6"/>
    </sheetView>
  </sheetViews>
  <sheetFormatPr defaultColWidth="9.140625" defaultRowHeight="12.75"/>
  <cols>
    <col min="2" max="2" width="12.57421875" style="0" customWidth="1"/>
    <col min="4" max="4" width="12.421875" style="0" customWidth="1"/>
    <col min="6" max="6" width="11.57421875" style="0" customWidth="1"/>
    <col min="7" max="7" width="13.00390625" style="16" customWidth="1"/>
    <col min="8" max="8" width="13.57421875" style="0" customWidth="1"/>
  </cols>
  <sheetData>
    <row r="1" spans="4:6" ht="12.75">
      <c r="D1" s="7" t="s">
        <v>49</v>
      </c>
      <c r="E1" s="7"/>
      <c r="F1" s="7"/>
    </row>
    <row r="2" spans="4:6" ht="12.75">
      <c r="D2" s="14">
        <v>41415</v>
      </c>
      <c r="E2" s="7"/>
      <c r="F2" s="7"/>
    </row>
    <row r="3" spans="3:6" ht="12.75">
      <c r="C3" s="15" t="s">
        <v>89</v>
      </c>
      <c r="D3" s="7"/>
      <c r="E3" s="7"/>
      <c r="F3" s="7"/>
    </row>
    <row r="4" ht="12.75">
      <c r="A4" t="s">
        <v>90</v>
      </c>
    </row>
    <row r="5" spans="1:8" ht="25.5">
      <c r="A5" s="7" t="s">
        <v>56</v>
      </c>
      <c r="B5" s="10" t="s">
        <v>91</v>
      </c>
      <c r="C5" s="10" t="s">
        <v>36</v>
      </c>
      <c r="D5" s="10" t="s">
        <v>39</v>
      </c>
      <c r="E5" s="10" t="s">
        <v>40</v>
      </c>
      <c r="F5" s="10" t="s">
        <v>45</v>
      </c>
      <c r="G5" s="17" t="s">
        <v>92</v>
      </c>
      <c r="H5" s="10" t="s">
        <v>94</v>
      </c>
    </row>
    <row r="6" ht="12.75">
      <c r="C6" s="9"/>
    </row>
    <row r="7" spans="1:8" ht="12.75">
      <c r="A7">
        <v>1989</v>
      </c>
      <c r="B7">
        <v>33</v>
      </c>
      <c r="C7" s="3">
        <v>197</v>
      </c>
      <c r="D7" s="3">
        <v>41</v>
      </c>
      <c r="E7" s="3">
        <v>26</v>
      </c>
      <c r="F7" s="11">
        <v>29</v>
      </c>
      <c r="G7" s="16">
        <v>2.7</v>
      </c>
      <c r="H7" s="3">
        <f>SUM(B7:F7)</f>
        <v>326</v>
      </c>
    </row>
    <row r="8" spans="1:8" ht="12.75">
      <c r="A8">
        <v>1990</v>
      </c>
      <c r="B8">
        <v>95</v>
      </c>
      <c r="C8" s="3">
        <v>231</v>
      </c>
      <c r="D8" s="3">
        <v>45</v>
      </c>
      <c r="E8" s="3">
        <v>4</v>
      </c>
      <c r="F8" s="3">
        <v>14</v>
      </c>
      <c r="G8" s="16">
        <v>2.8</v>
      </c>
      <c r="H8" s="3">
        <f aca="true" t="shared" si="0" ref="H8:H29">SUM(C8:G8)</f>
        <v>296.8</v>
      </c>
    </row>
    <row r="9" spans="1:8" ht="12.75">
      <c r="A9">
        <v>1991</v>
      </c>
      <c r="B9">
        <v>74</v>
      </c>
      <c r="C9" s="3">
        <v>235</v>
      </c>
      <c r="D9" s="3">
        <v>40</v>
      </c>
      <c r="E9" s="3">
        <v>7</v>
      </c>
      <c r="F9" s="3">
        <v>9</v>
      </c>
      <c r="G9" s="16">
        <v>2.8</v>
      </c>
      <c r="H9" s="3">
        <f t="shared" si="0"/>
        <v>293.8</v>
      </c>
    </row>
    <row r="10" spans="1:8" ht="12.75">
      <c r="A10">
        <v>1992</v>
      </c>
      <c r="B10">
        <v>74</v>
      </c>
      <c r="C10" s="3">
        <v>250</v>
      </c>
      <c r="D10" s="3">
        <v>73</v>
      </c>
      <c r="E10" s="3">
        <v>33</v>
      </c>
      <c r="F10" s="3">
        <v>25</v>
      </c>
      <c r="G10" s="16">
        <v>4.7</v>
      </c>
      <c r="H10" s="3">
        <f t="shared" si="0"/>
        <v>385.7</v>
      </c>
    </row>
    <row r="11" spans="1:8" ht="12.75">
      <c r="A11">
        <v>1993</v>
      </c>
      <c r="B11">
        <v>41</v>
      </c>
      <c r="C11" s="3">
        <v>204</v>
      </c>
      <c r="D11" s="3">
        <v>58</v>
      </c>
      <c r="E11" s="3">
        <v>2</v>
      </c>
      <c r="F11" s="3">
        <v>15</v>
      </c>
      <c r="G11" s="16">
        <v>2.6</v>
      </c>
      <c r="H11" s="3">
        <f t="shared" si="0"/>
        <v>281.6</v>
      </c>
    </row>
    <row r="12" spans="1:8" ht="12.75">
      <c r="A12">
        <v>1994</v>
      </c>
      <c r="B12">
        <v>76</v>
      </c>
      <c r="C12" s="3">
        <v>184</v>
      </c>
      <c r="D12" s="3">
        <v>114</v>
      </c>
      <c r="E12" s="3">
        <v>34</v>
      </c>
      <c r="F12" s="3">
        <v>23</v>
      </c>
      <c r="G12" s="16">
        <v>2.8</v>
      </c>
      <c r="H12" s="3">
        <f t="shared" si="0"/>
        <v>357.8</v>
      </c>
    </row>
    <row r="13" spans="1:8" ht="12.75">
      <c r="A13">
        <v>1995</v>
      </c>
      <c r="B13">
        <v>82</v>
      </c>
      <c r="C13" s="3">
        <v>184</v>
      </c>
      <c r="D13" s="3">
        <v>74</v>
      </c>
      <c r="E13" s="3">
        <v>25</v>
      </c>
      <c r="F13" s="3">
        <v>18</v>
      </c>
      <c r="G13" s="16">
        <v>2.9</v>
      </c>
      <c r="H13" s="3">
        <f t="shared" si="0"/>
        <v>303.9</v>
      </c>
    </row>
    <row r="14" spans="1:8" ht="12.75">
      <c r="A14">
        <v>1996</v>
      </c>
      <c r="B14">
        <v>88</v>
      </c>
      <c r="C14" s="3">
        <v>249</v>
      </c>
      <c r="D14" s="3">
        <v>87</v>
      </c>
      <c r="E14" s="3">
        <v>26</v>
      </c>
      <c r="F14" s="3">
        <v>35</v>
      </c>
      <c r="G14" s="16">
        <v>3</v>
      </c>
      <c r="H14" s="3">
        <f t="shared" si="0"/>
        <v>400</v>
      </c>
    </row>
    <row r="15" spans="1:8" ht="12.75">
      <c r="A15">
        <v>1997</v>
      </c>
      <c r="B15">
        <v>64</v>
      </c>
      <c r="C15" s="3">
        <v>314</v>
      </c>
      <c r="D15" s="3">
        <v>95</v>
      </c>
      <c r="E15" s="3">
        <v>29</v>
      </c>
      <c r="F15" s="3">
        <v>48</v>
      </c>
      <c r="G15" s="16">
        <v>3</v>
      </c>
      <c r="H15" s="3">
        <f t="shared" si="0"/>
        <v>489</v>
      </c>
    </row>
    <row r="16" spans="1:8" ht="12.75">
      <c r="A16">
        <v>1998</v>
      </c>
      <c r="B16">
        <v>62</v>
      </c>
      <c r="C16" s="3">
        <v>222</v>
      </c>
      <c r="D16" s="3">
        <v>76</v>
      </c>
      <c r="E16" s="3">
        <v>26</v>
      </c>
      <c r="F16" s="3">
        <v>59</v>
      </c>
      <c r="G16" s="16">
        <v>2.8</v>
      </c>
      <c r="H16" s="3">
        <f t="shared" si="0"/>
        <v>385.8</v>
      </c>
    </row>
    <row r="17" spans="1:8" ht="12.75">
      <c r="A17">
        <v>1999</v>
      </c>
      <c r="B17">
        <v>81</v>
      </c>
      <c r="C17" s="3">
        <v>211</v>
      </c>
      <c r="D17" s="3">
        <v>93</v>
      </c>
      <c r="E17" s="3">
        <v>39</v>
      </c>
      <c r="F17" s="3">
        <v>55</v>
      </c>
      <c r="G17" s="16">
        <v>3</v>
      </c>
      <c r="H17" s="3">
        <f t="shared" si="0"/>
        <v>401</v>
      </c>
    </row>
    <row r="18" spans="1:8" ht="12.75">
      <c r="A18">
        <v>2000</v>
      </c>
      <c r="B18">
        <v>71</v>
      </c>
      <c r="C18" s="3">
        <v>225</v>
      </c>
      <c r="D18" s="3">
        <v>104</v>
      </c>
      <c r="E18" s="3">
        <v>39</v>
      </c>
      <c r="F18" s="3">
        <v>70</v>
      </c>
      <c r="G18" s="16">
        <v>3</v>
      </c>
      <c r="H18" s="3">
        <f t="shared" si="0"/>
        <v>441</v>
      </c>
    </row>
    <row r="19" spans="1:8" ht="12.75">
      <c r="A19">
        <v>2001</v>
      </c>
      <c r="B19">
        <v>86</v>
      </c>
      <c r="C19" s="3">
        <v>272</v>
      </c>
      <c r="D19" s="3">
        <v>53</v>
      </c>
      <c r="E19" s="3">
        <v>19</v>
      </c>
      <c r="F19" s="3">
        <v>51</v>
      </c>
      <c r="G19" s="16">
        <v>3.2</v>
      </c>
      <c r="H19" s="3">
        <f t="shared" si="0"/>
        <v>398.2</v>
      </c>
    </row>
    <row r="20" spans="1:8" ht="12.75">
      <c r="A20">
        <v>2002</v>
      </c>
      <c r="B20">
        <v>69</v>
      </c>
      <c r="C20" s="3">
        <v>261</v>
      </c>
      <c r="D20" s="3">
        <v>64</v>
      </c>
      <c r="E20" s="3">
        <v>15</v>
      </c>
      <c r="F20" s="3">
        <v>62</v>
      </c>
      <c r="G20" s="16">
        <v>2.8</v>
      </c>
      <c r="H20" s="3">
        <f t="shared" si="0"/>
        <v>404.8</v>
      </c>
    </row>
    <row r="21" spans="1:8" ht="12.75">
      <c r="A21">
        <v>2003</v>
      </c>
      <c r="B21">
        <v>80</v>
      </c>
      <c r="C21" s="3">
        <v>267</v>
      </c>
      <c r="D21" s="3">
        <v>74</v>
      </c>
      <c r="E21" s="3">
        <v>11</v>
      </c>
      <c r="F21" s="3">
        <v>71</v>
      </c>
      <c r="G21" s="16">
        <v>3</v>
      </c>
      <c r="H21" s="3">
        <f t="shared" si="0"/>
        <v>426</v>
      </c>
    </row>
    <row r="22" spans="1:8" ht="12.75">
      <c r="A22">
        <v>2004</v>
      </c>
      <c r="B22">
        <v>69</v>
      </c>
      <c r="C22" s="3">
        <v>310</v>
      </c>
      <c r="D22" s="3">
        <v>118</v>
      </c>
      <c r="E22" s="3">
        <v>26</v>
      </c>
      <c r="F22" s="3">
        <v>110</v>
      </c>
      <c r="G22" s="16">
        <v>3</v>
      </c>
      <c r="H22" s="3">
        <f t="shared" si="0"/>
        <v>567</v>
      </c>
    </row>
    <row r="23" spans="1:8" ht="12.75">
      <c r="A23">
        <v>2005</v>
      </c>
      <c r="B23">
        <v>89</v>
      </c>
      <c r="C23" s="3">
        <v>324</v>
      </c>
      <c r="D23" s="3">
        <v>102</v>
      </c>
      <c r="E23" s="3">
        <v>30</v>
      </c>
      <c r="F23" s="3">
        <v>92</v>
      </c>
      <c r="G23" s="16">
        <v>3.1</v>
      </c>
      <c r="H23" s="3">
        <f t="shared" si="0"/>
        <v>551.1</v>
      </c>
    </row>
    <row r="24" spans="1:8" ht="12.75">
      <c r="A24">
        <v>2006</v>
      </c>
      <c r="B24">
        <v>73</v>
      </c>
      <c r="C24" s="3">
        <v>260</v>
      </c>
      <c r="D24" s="3">
        <v>140</v>
      </c>
      <c r="E24" s="3">
        <v>25</v>
      </c>
      <c r="F24" s="3">
        <v>111</v>
      </c>
      <c r="G24" s="16">
        <v>3.2</v>
      </c>
      <c r="H24" s="3">
        <f t="shared" si="0"/>
        <v>539.2</v>
      </c>
    </row>
    <row r="25" spans="1:8" ht="12.75">
      <c r="A25">
        <v>2007</v>
      </c>
      <c r="B25">
        <v>72</v>
      </c>
      <c r="C25" s="3">
        <v>337</v>
      </c>
      <c r="D25" s="3">
        <v>131</v>
      </c>
      <c r="E25" s="3">
        <v>24</v>
      </c>
      <c r="F25" s="3">
        <v>163</v>
      </c>
      <c r="G25" s="16">
        <v>2.7</v>
      </c>
      <c r="H25" s="3">
        <f t="shared" si="0"/>
        <v>657.7</v>
      </c>
    </row>
    <row r="26" spans="1:8" ht="12.75">
      <c r="A26">
        <v>2008</v>
      </c>
      <c r="B26">
        <v>67</v>
      </c>
      <c r="C26" s="3">
        <v>300</v>
      </c>
      <c r="D26" s="3">
        <v>138</v>
      </c>
      <c r="E26" s="3">
        <v>5</v>
      </c>
      <c r="F26" s="3">
        <v>92</v>
      </c>
      <c r="G26" s="16">
        <v>2.9</v>
      </c>
      <c r="H26" s="3">
        <f t="shared" si="0"/>
        <v>537.9</v>
      </c>
    </row>
    <row r="27" spans="1:8" ht="12.75">
      <c r="A27">
        <v>2009</v>
      </c>
      <c r="B27">
        <v>70</v>
      </c>
      <c r="C27" s="3">
        <v>325</v>
      </c>
      <c r="D27" s="3">
        <v>135</v>
      </c>
      <c r="E27" s="3">
        <v>12</v>
      </c>
      <c r="F27" s="3">
        <v>89</v>
      </c>
      <c r="G27" s="16">
        <v>2.7</v>
      </c>
      <c r="H27" s="3">
        <f t="shared" si="0"/>
        <v>563.7</v>
      </c>
    </row>
    <row r="28" spans="1:8" ht="12.75">
      <c r="A28">
        <v>2010</v>
      </c>
      <c r="B28">
        <v>64</v>
      </c>
      <c r="C28" s="3">
        <v>309</v>
      </c>
      <c r="D28" s="3">
        <v>134</v>
      </c>
      <c r="E28" s="3">
        <v>28</v>
      </c>
      <c r="F28" s="3">
        <v>179</v>
      </c>
      <c r="G28" s="16">
        <v>2.5</v>
      </c>
      <c r="H28" s="3">
        <f t="shared" si="0"/>
        <v>652.5</v>
      </c>
    </row>
    <row r="29" spans="1:8" ht="12.75">
      <c r="A29">
        <v>2011</v>
      </c>
      <c r="B29">
        <v>28</v>
      </c>
      <c r="C29" s="3">
        <v>261</v>
      </c>
      <c r="D29" s="3">
        <v>94</v>
      </c>
      <c r="E29" s="3">
        <v>6</v>
      </c>
      <c r="F29" s="3">
        <v>76</v>
      </c>
      <c r="G29" s="16">
        <v>3</v>
      </c>
      <c r="H29" s="3">
        <f t="shared" si="0"/>
        <v>440</v>
      </c>
    </row>
    <row r="30" spans="3:8" ht="12.75">
      <c r="C30" s="3"/>
      <c r="D30" s="3"/>
      <c r="E30" s="3"/>
      <c r="F30" s="3"/>
      <c r="H30" s="3"/>
    </row>
    <row r="31" spans="1:7" s="6" customFormat="1" ht="12.75">
      <c r="A31" s="6" t="s">
        <v>105</v>
      </c>
      <c r="G31" s="20">
        <f>AVERAGE(G7:G29)</f>
        <v>2.965217391304348</v>
      </c>
    </row>
    <row r="33" ht="12.75">
      <c r="A33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3" max="3" width="14.57421875" style="0" customWidth="1"/>
    <col min="4" max="4" width="12.7109375" style="0" customWidth="1"/>
    <col min="5" max="5" width="12.28125" style="0" customWidth="1"/>
    <col min="6" max="6" width="12.421875" style="0" customWidth="1"/>
    <col min="7" max="7" width="16.8515625" style="0" customWidth="1"/>
    <col min="8" max="9" width="10.57421875" style="0" customWidth="1"/>
    <col min="10" max="10" width="12.8515625" style="0" customWidth="1"/>
  </cols>
  <sheetData>
    <row r="1" ht="12.75">
      <c r="D1" s="6" t="s">
        <v>49</v>
      </c>
    </row>
    <row r="2" ht="12.75">
      <c r="D2" s="8">
        <v>41415</v>
      </c>
    </row>
    <row r="3" ht="12.75">
      <c r="D3" s="6" t="s">
        <v>99</v>
      </c>
    </row>
    <row r="4" ht="12.75">
      <c r="A4" t="s">
        <v>111</v>
      </c>
    </row>
    <row r="5" spans="2:10" s="7" customFormat="1" ht="25.5">
      <c r="B5" s="7" t="s">
        <v>56</v>
      </c>
      <c r="C5" s="10" t="s">
        <v>36</v>
      </c>
      <c r="D5" s="10" t="s">
        <v>45</v>
      </c>
      <c r="E5" s="10" t="s">
        <v>39</v>
      </c>
      <c r="F5" s="10" t="s">
        <v>40</v>
      </c>
      <c r="G5" s="10" t="s">
        <v>81</v>
      </c>
      <c r="H5" s="10" t="s">
        <v>42</v>
      </c>
      <c r="I5" s="10" t="s">
        <v>43</v>
      </c>
      <c r="J5" s="10" t="s">
        <v>82</v>
      </c>
    </row>
    <row r="6" ht="12.75">
      <c r="C6" s="9"/>
    </row>
    <row r="7" spans="1:11" ht="12.75">
      <c r="A7">
        <v>1</v>
      </c>
      <c r="B7">
        <v>1989</v>
      </c>
      <c r="C7" s="3">
        <v>360</v>
      </c>
      <c r="D7" s="3">
        <v>82</v>
      </c>
      <c r="E7" s="3">
        <v>41</v>
      </c>
      <c r="F7" s="11">
        <v>2</v>
      </c>
      <c r="G7" s="3">
        <v>180</v>
      </c>
      <c r="H7" s="3">
        <v>0</v>
      </c>
      <c r="I7" s="3">
        <v>0</v>
      </c>
      <c r="J7" s="3">
        <f>SUM(C7:I7)</f>
        <v>665</v>
      </c>
      <c r="K7" t="s">
        <v>84</v>
      </c>
    </row>
    <row r="8" spans="1:10" ht="12.75">
      <c r="A8">
        <v>2</v>
      </c>
      <c r="B8">
        <v>1990</v>
      </c>
      <c r="C8" s="3">
        <v>1347</v>
      </c>
      <c r="D8" s="3">
        <v>119</v>
      </c>
      <c r="E8" s="3">
        <v>116</v>
      </c>
      <c r="F8" s="3">
        <v>17</v>
      </c>
      <c r="G8" s="3">
        <v>285</v>
      </c>
      <c r="H8" s="3">
        <v>21</v>
      </c>
      <c r="I8" s="3">
        <v>0</v>
      </c>
      <c r="J8" s="3">
        <f aca="true" t="shared" si="0" ref="J8:J28">SUM(C8:I8)</f>
        <v>1905</v>
      </c>
    </row>
    <row r="9" spans="1:10" ht="12.75">
      <c r="A9">
        <v>3</v>
      </c>
      <c r="B9">
        <v>1991</v>
      </c>
      <c r="C9" s="3">
        <v>1590</v>
      </c>
      <c r="D9" s="3">
        <v>73</v>
      </c>
      <c r="E9" s="3">
        <v>230</v>
      </c>
      <c r="F9" s="3">
        <v>56</v>
      </c>
      <c r="G9" s="3">
        <v>631</v>
      </c>
      <c r="H9" s="3">
        <v>0</v>
      </c>
      <c r="I9" s="3">
        <v>0</v>
      </c>
      <c r="J9" s="3">
        <f t="shared" si="0"/>
        <v>2580</v>
      </c>
    </row>
    <row r="10" spans="1:10" ht="12.75">
      <c r="A10">
        <v>4</v>
      </c>
      <c r="B10">
        <v>1992</v>
      </c>
      <c r="C10" s="3">
        <v>1890</v>
      </c>
      <c r="D10" s="3">
        <v>188</v>
      </c>
      <c r="E10" s="3">
        <v>241</v>
      </c>
      <c r="F10" s="3">
        <v>78</v>
      </c>
      <c r="G10" s="3">
        <v>685</v>
      </c>
      <c r="H10" s="3">
        <v>0</v>
      </c>
      <c r="I10" s="3">
        <v>0</v>
      </c>
      <c r="J10" s="3">
        <f t="shared" si="0"/>
        <v>3082</v>
      </c>
    </row>
    <row r="11" spans="1:10" ht="12.75">
      <c r="A11">
        <v>5</v>
      </c>
      <c r="B11">
        <v>1993</v>
      </c>
      <c r="C11" s="3">
        <v>1840</v>
      </c>
      <c r="D11" s="3">
        <v>158</v>
      </c>
      <c r="E11" s="3">
        <v>353</v>
      </c>
      <c r="F11" s="3">
        <v>44</v>
      </c>
      <c r="G11" s="3">
        <v>397</v>
      </c>
      <c r="H11" s="3">
        <v>0</v>
      </c>
      <c r="I11" s="3">
        <v>0</v>
      </c>
      <c r="J11" s="3">
        <f t="shared" si="0"/>
        <v>2792</v>
      </c>
    </row>
    <row r="12" spans="1:10" ht="12.75">
      <c r="A12">
        <v>6</v>
      </c>
      <c r="B12">
        <v>1994</v>
      </c>
      <c r="C12" s="3">
        <v>1660</v>
      </c>
      <c r="D12" s="3">
        <v>125</v>
      </c>
      <c r="E12" s="3">
        <v>344</v>
      </c>
      <c r="F12" s="3">
        <v>170</v>
      </c>
      <c r="G12" s="3">
        <v>591</v>
      </c>
      <c r="H12" s="3">
        <v>0</v>
      </c>
      <c r="I12" s="3">
        <v>0</v>
      </c>
      <c r="J12" s="3">
        <f t="shared" si="0"/>
        <v>2890</v>
      </c>
    </row>
    <row r="13" spans="1:10" ht="12.75">
      <c r="A13">
        <v>7</v>
      </c>
      <c r="B13">
        <v>1995</v>
      </c>
      <c r="C13" s="3">
        <v>1695</v>
      </c>
      <c r="D13" s="3">
        <v>148</v>
      </c>
      <c r="E13" s="3">
        <v>363</v>
      </c>
      <c r="F13" s="3">
        <v>159</v>
      </c>
      <c r="G13" s="3">
        <v>561</v>
      </c>
      <c r="H13" s="3">
        <v>0</v>
      </c>
      <c r="I13" s="3">
        <v>0</v>
      </c>
      <c r="J13" s="3">
        <f t="shared" si="0"/>
        <v>2926</v>
      </c>
    </row>
    <row r="14" spans="1:10" ht="12.75">
      <c r="A14">
        <v>8</v>
      </c>
      <c r="B14">
        <v>1996</v>
      </c>
      <c r="C14" s="3">
        <v>1448</v>
      </c>
      <c r="D14" s="3">
        <v>159</v>
      </c>
      <c r="E14" s="3">
        <v>329</v>
      </c>
      <c r="F14" s="3">
        <v>229</v>
      </c>
      <c r="G14" s="3">
        <v>448</v>
      </c>
      <c r="H14" s="3">
        <v>0</v>
      </c>
      <c r="I14" s="3">
        <v>0</v>
      </c>
      <c r="J14" s="3">
        <f t="shared" si="0"/>
        <v>2613</v>
      </c>
    </row>
    <row r="15" spans="1:10" ht="12.75">
      <c r="A15">
        <v>9</v>
      </c>
      <c r="B15">
        <v>1997</v>
      </c>
      <c r="C15" s="3">
        <v>1326</v>
      </c>
      <c r="D15" s="3">
        <v>149</v>
      </c>
      <c r="E15" s="3">
        <v>294</v>
      </c>
      <c r="F15" s="3">
        <v>157</v>
      </c>
      <c r="G15" s="3">
        <v>518</v>
      </c>
      <c r="H15" s="3">
        <v>0</v>
      </c>
      <c r="I15" s="3">
        <v>0</v>
      </c>
      <c r="J15" s="3">
        <f t="shared" si="0"/>
        <v>2444</v>
      </c>
    </row>
    <row r="16" spans="1:10" ht="12.75">
      <c r="A16">
        <v>10</v>
      </c>
      <c r="B16">
        <v>1998</v>
      </c>
      <c r="C16" s="3">
        <v>1418</v>
      </c>
      <c r="D16" s="3">
        <v>137</v>
      </c>
      <c r="E16" s="3">
        <v>176</v>
      </c>
      <c r="F16" s="3">
        <v>143</v>
      </c>
      <c r="G16" s="3">
        <v>427</v>
      </c>
      <c r="H16" s="3">
        <v>0</v>
      </c>
      <c r="I16" s="3">
        <v>0</v>
      </c>
      <c r="J16" s="3">
        <f t="shared" si="0"/>
        <v>2301</v>
      </c>
    </row>
    <row r="17" spans="1:10" ht="12.75">
      <c r="A17">
        <v>11</v>
      </c>
      <c r="B17">
        <v>1999</v>
      </c>
      <c r="C17" s="3">
        <v>1394</v>
      </c>
      <c r="D17" s="3">
        <v>166</v>
      </c>
      <c r="E17" s="3">
        <v>219</v>
      </c>
      <c r="F17" s="3">
        <v>85</v>
      </c>
      <c r="G17" s="3">
        <v>317</v>
      </c>
      <c r="H17" s="3">
        <v>0</v>
      </c>
      <c r="I17" s="3">
        <v>0</v>
      </c>
      <c r="J17" s="3">
        <f t="shared" si="0"/>
        <v>2181</v>
      </c>
    </row>
    <row r="18" spans="1:10" ht="12.75">
      <c r="A18">
        <v>12</v>
      </c>
      <c r="B18">
        <v>2000</v>
      </c>
      <c r="C18" s="3">
        <v>1272</v>
      </c>
      <c r="D18" s="3">
        <v>174</v>
      </c>
      <c r="E18" s="3">
        <v>0</v>
      </c>
      <c r="F18" s="3">
        <v>51</v>
      </c>
      <c r="G18" s="3">
        <v>305</v>
      </c>
      <c r="H18" s="3">
        <v>0</v>
      </c>
      <c r="I18" s="3">
        <v>102</v>
      </c>
      <c r="J18" s="3">
        <f t="shared" si="0"/>
        <v>1904</v>
      </c>
    </row>
    <row r="19" spans="1:10" ht="12.75">
      <c r="A19">
        <v>13</v>
      </c>
      <c r="B19">
        <v>2001</v>
      </c>
      <c r="C19" s="3">
        <v>1307</v>
      </c>
      <c r="D19" s="3">
        <v>98</v>
      </c>
      <c r="E19" s="3">
        <v>18</v>
      </c>
      <c r="F19" s="3">
        <v>73</v>
      </c>
      <c r="G19" s="3">
        <v>295</v>
      </c>
      <c r="H19" s="3">
        <v>0</v>
      </c>
      <c r="I19" s="3">
        <v>103</v>
      </c>
      <c r="J19" s="3">
        <f t="shared" si="0"/>
        <v>1894</v>
      </c>
    </row>
    <row r="20" spans="1:10" ht="12.75">
      <c r="A20">
        <v>14</v>
      </c>
      <c r="B20">
        <v>2002</v>
      </c>
      <c r="C20" s="3">
        <v>1354</v>
      </c>
      <c r="D20" s="3">
        <v>75</v>
      </c>
      <c r="E20" s="3">
        <v>115</v>
      </c>
      <c r="F20" s="3">
        <v>64</v>
      </c>
      <c r="G20" s="3">
        <v>426</v>
      </c>
      <c r="H20" s="3">
        <v>0</v>
      </c>
      <c r="I20" s="3">
        <v>79</v>
      </c>
      <c r="J20" s="3">
        <f t="shared" si="0"/>
        <v>2113</v>
      </c>
    </row>
    <row r="21" spans="1:10" ht="12.75">
      <c r="A21">
        <v>15</v>
      </c>
      <c r="B21">
        <v>2003</v>
      </c>
      <c r="C21" s="3">
        <v>1466</v>
      </c>
      <c r="D21" s="3">
        <v>133</v>
      </c>
      <c r="E21" s="3">
        <v>110</v>
      </c>
      <c r="F21" s="3">
        <v>21</v>
      </c>
      <c r="G21" s="3">
        <v>384</v>
      </c>
      <c r="H21" s="3">
        <v>0</v>
      </c>
      <c r="I21" s="3">
        <v>58</v>
      </c>
      <c r="J21" s="3">
        <f t="shared" si="0"/>
        <v>2172</v>
      </c>
    </row>
    <row r="22" spans="1:10" ht="12.75">
      <c r="A22">
        <v>16</v>
      </c>
      <c r="B22">
        <v>2004</v>
      </c>
      <c r="C22" s="3">
        <v>1431</v>
      </c>
      <c r="D22" s="3">
        <v>168</v>
      </c>
      <c r="E22" s="3">
        <v>169</v>
      </c>
      <c r="F22" s="3">
        <v>53</v>
      </c>
      <c r="G22" s="3">
        <v>433</v>
      </c>
      <c r="H22" s="3">
        <v>0</v>
      </c>
      <c r="I22" s="3">
        <v>69</v>
      </c>
      <c r="J22" s="3">
        <f t="shared" si="0"/>
        <v>2323</v>
      </c>
    </row>
    <row r="23" spans="1:10" ht="12.75">
      <c r="A23">
        <v>17</v>
      </c>
      <c r="B23">
        <v>2005</v>
      </c>
      <c r="C23" s="3">
        <v>1567</v>
      </c>
      <c r="D23" s="3">
        <v>129</v>
      </c>
      <c r="E23" s="3">
        <v>130</v>
      </c>
      <c r="F23" s="3">
        <v>56</v>
      </c>
      <c r="G23" s="3">
        <v>356</v>
      </c>
      <c r="H23" s="3">
        <v>0</v>
      </c>
      <c r="I23" s="3">
        <v>34</v>
      </c>
      <c r="J23" s="3">
        <f t="shared" si="0"/>
        <v>2272</v>
      </c>
    </row>
    <row r="24" spans="1:10" ht="12.75">
      <c r="A24">
        <v>18</v>
      </c>
      <c r="B24">
        <v>2006</v>
      </c>
      <c r="C24" s="3">
        <v>1548</v>
      </c>
      <c r="D24" s="3">
        <v>240</v>
      </c>
      <c r="E24" s="3">
        <v>107</v>
      </c>
      <c r="F24" s="3">
        <v>18</v>
      </c>
      <c r="G24" s="3">
        <v>382</v>
      </c>
      <c r="H24" s="3">
        <v>0</v>
      </c>
      <c r="I24" s="3">
        <v>82</v>
      </c>
      <c r="J24" s="3">
        <f t="shared" si="0"/>
        <v>2377</v>
      </c>
    </row>
    <row r="25" spans="1:10" ht="12.75">
      <c r="A25">
        <v>19</v>
      </c>
      <c r="B25">
        <v>2007</v>
      </c>
      <c r="C25" s="3">
        <v>1476</v>
      </c>
      <c r="D25" s="3">
        <v>169</v>
      </c>
      <c r="E25" s="3">
        <v>83</v>
      </c>
      <c r="F25" s="3">
        <v>0</v>
      </c>
      <c r="G25" s="3">
        <v>271</v>
      </c>
      <c r="H25" s="3">
        <v>0</v>
      </c>
      <c r="I25" s="3">
        <v>82</v>
      </c>
      <c r="J25" s="3">
        <f t="shared" si="0"/>
        <v>2081</v>
      </c>
    </row>
    <row r="26" spans="1:10" ht="12.75">
      <c r="A26">
        <v>20</v>
      </c>
      <c r="B26">
        <v>2008</v>
      </c>
      <c r="C26" s="3">
        <v>1597</v>
      </c>
      <c r="D26" s="3">
        <v>241</v>
      </c>
      <c r="E26" s="3">
        <v>144</v>
      </c>
      <c r="F26" s="3">
        <v>0</v>
      </c>
      <c r="G26" s="3">
        <v>332</v>
      </c>
      <c r="H26" s="3">
        <v>0</v>
      </c>
      <c r="I26" s="3">
        <v>89</v>
      </c>
      <c r="J26" s="3">
        <f t="shared" si="0"/>
        <v>2403</v>
      </c>
    </row>
    <row r="27" spans="1:10" ht="12.75">
      <c r="A27">
        <v>21</v>
      </c>
      <c r="B27">
        <v>2009</v>
      </c>
      <c r="C27" s="3">
        <v>1879</v>
      </c>
      <c r="D27" s="3">
        <v>219</v>
      </c>
      <c r="E27" s="3">
        <v>261</v>
      </c>
      <c r="F27" s="3">
        <v>0</v>
      </c>
      <c r="G27" s="3">
        <v>284</v>
      </c>
      <c r="H27" s="3">
        <v>0</v>
      </c>
      <c r="I27" s="3">
        <v>17</v>
      </c>
      <c r="J27" s="3">
        <f t="shared" si="0"/>
        <v>2660</v>
      </c>
    </row>
    <row r="28" spans="1:10" ht="12.75">
      <c r="A28">
        <v>22</v>
      </c>
      <c r="B28">
        <v>2010</v>
      </c>
      <c r="C28" s="3">
        <v>1763</v>
      </c>
      <c r="D28" s="3">
        <v>197</v>
      </c>
      <c r="E28" s="3">
        <v>224</v>
      </c>
      <c r="F28" s="3">
        <v>0</v>
      </c>
      <c r="G28" s="3">
        <v>230</v>
      </c>
      <c r="H28" s="3">
        <v>0</v>
      </c>
      <c r="I28" s="3">
        <v>0</v>
      </c>
      <c r="J28" s="3">
        <f t="shared" si="0"/>
        <v>2414</v>
      </c>
    </row>
    <row r="29" spans="3:10" ht="12.75">
      <c r="C29" s="3"/>
      <c r="D29" s="3"/>
      <c r="E29" s="3"/>
      <c r="F29" s="3"/>
      <c r="G29" s="3"/>
      <c r="H29" s="3"/>
      <c r="I29" s="3"/>
      <c r="J29" s="3"/>
    </row>
    <row r="30" spans="1:10" s="6" customFormat="1" ht="12.75">
      <c r="A30" s="6" t="s">
        <v>6</v>
      </c>
      <c r="C30" s="2">
        <f>SUM(C7:C28)</f>
        <v>32628</v>
      </c>
      <c r="D30" s="2">
        <f aca="true" t="shared" si="1" ref="D30:I30">SUM(D7:D28)</f>
        <v>3347</v>
      </c>
      <c r="E30" s="2">
        <f t="shared" si="1"/>
        <v>4067</v>
      </c>
      <c r="F30" s="2">
        <f t="shared" si="1"/>
        <v>1476</v>
      </c>
      <c r="G30" s="2">
        <f t="shared" si="1"/>
        <v>8738</v>
      </c>
      <c r="H30" s="2">
        <f t="shared" si="1"/>
        <v>21</v>
      </c>
      <c r="I30" s="2">
        <f t="shared" si="1"/>
        <v>715</v>
      </c>
      <c r="J30" s="2">
        <f>SUM(J7:J28)</f>
        <v>50992</v>
      </c>
    </row>
    <row r="31" spans="1:10" s="6" customFormat="1" ht="12.75">
      <c r="A31" s="6" t="s">
        <v>105</v>
      </c>
      <c r="C31" s="2">
        <f>AVERAGE(C7:C28)</f>
        <v>1483.090909090909</v>
      </c>
      <c r="D31" s="2">
        <f aca="true" t="shared" si="2" ref="D31:J31">AVERAGE(D7:D28)</f>
        <v>152.13636363636363</v>
      </c>
      <c r="E31" s="2">
        <f t="shared" si="2"/>
        <v>184.86363636363637</v>
      </c>
      <c r="F31" s="2">
        <f t="shared" si="2"/>
        <v>67.0909090909091</v>
      </c>
      <c r="G31" s="2">
        <f t="shared" si="2"/>
        <v>397.1818181818182</v>
      </c>
      <c r="H31" s="2">
        <f t="shared" si="2"/>
        <v>0.9545454545454546</v>
      </c>
      <c r="I31" s="2">
        <f>AVERAGE(I7:I28)</f>
        <v>32.5</v>
      </c>
      <c r="J31" s="2">
        <f t="shared" si="2"/>
        <v>2317.818181818182</v>
      </c>
    </row>
    <row r="32" spans="1:10" s="6" customFormat="1" ht="12.75">
      <c r="A32" s="6" t="s">
        <v>106</v>
      </c>
      <c r="C32" s="2">
        <f>MEDIAN(C7:C28)</f>
        <v>1471</v>
      </c>
      <c r="D32" s="2">
        <f aca="true" t="shared" si="3" ref="D32:J32">MEDIAN(D7:D28)</f>
        <v>153.5</v>
      </c>
      <c r="E32" s="2">
        <f t="shared" si="3"/>
        <v>172.5</v>
      </c>
      <c r="F32" s="2">
        <f t="shared" si="3"/>
        <v>54.5</v>
      </c>
      <c r="G32" s="2">
        <f t="shared" si="3"/>
        <v>383</v>
      </c>
      <c r="H32" s="2">
        <f t="shared" si="3"/>
        <v>0</v>
      </c>
      <c r="I32" s="2">
        <f>MEDIAN(I7:I28)</f>
        <v>0</v>
      </c>
      <c r="J32" s="2">
        <f t="shared" si="3"/>
        <v>2350</v>
      </c>
    </row>
    <row r="34" ht="12.75">
      <c r="A34" t="s">
        <v>83</v>
      </c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5" max="5" width="12.421875" style="0" customWidth="1"/>
    <col min="8" max="8" width="11.140625" style="0" customWidth="1"/>
    <col min="11" max="11" width="13.57421875" style="0" customWidth="1"/>
  </cols>
  <sheetData>
    <row r="1" spans="5:7" ht="12.75">
      <c r="E1" s="7" t="s">
        <v>49</v>
      </c>
      <c r="F1" s="7"/>
      <c r="G1" s="7"/>
    </row>
    <row r="2" spans="5:7" ht="12.75">
      <c r="E2" s="14">
        <v>41415</v>
      </c>
      <c r="F2" s="7"/>
      <c r="G2" s="7"/>
    </row>
    <row r="3" spans="4:7" ht="12.75">
      <c r="D3" s="15" t="s">
        <v>88</v>
      </c>
      <c r="E3" s="7"/>
      <c r="F3" s="7"/>
      <c r="G3" s="7"/>
    </row>
    <row r="4" ht="12.75">
      <c r="A4" t="s">
        <v>58</v>
      </c>
    </row>
    <row r="5" spans="2:11" ht="25.5">
      <c r="B5" s="7" t="s">
        <v>56</v>
      </c>
      <c r="C5" s="7" t="s">
        <v>87</v>
      </c>
      <c r="D5" s="10" t="s">
        <v>36</v>
      </c>
      <c r="E5" s="10" t="s">
        <v>45</v>
      </c>
      <c r="F5" s="10" t="s">
        <v>39</v>
      </c>
      <c r="G5" s="10" t="s">
        <v>40</v>
      </c>
      <c r="H5" s="10" t="s">
        <v>81</v>
      </c>
      <c r="I5" s="10" t="s">
        <v>42</v>
      </c>
      <c r="J5" s="10" t="s">
        <v>43</v>
      </c>
      <c r="K5" s="10" t="s">
        <v>96</v>
      </c>
    </row>
    <row r="6" ht="12.75">
      <c r="D6" s="9"/>
    </row>
    <row r="7" spans="1:12" ht="12.75">
      <c r="A7">
        <v>1</v>
      </c>
      <c r="B7">
        <v>1989</v>
      </c>
      <c r="C7" s="3">
        <v>0</v>
      </c>
      <c r="D7" s="3">
        <v>124</v>
      </c>
      <c r="E7" s="3">
        <v>20</v>
      </c>
      <c r="F7" s="3">
        <v>16</v>
      </c>
      <c r="G7" s="11">
        <v>4</v>
      </c>
      <c r="H7" s="3">
        <v>102</v>
      </c>
      <c r="I7" s="3">
        <v>0</v>
      </c>
      <c r="J7" s="3">
        <v>0</v>
      </c>
      <c r="K7" s="3">
        <f>SUM(C7:J7)</f>
        <v>266</v>
      </c>
      <c r="L7" t="s">
        <v>84</v>
      </c>
    </row>
    <row r="8" spans="1:11" ht="12.75">
      <c r="A8">
        <v>2</v>
      </c>
      <c r="B8">
        <v>1990</v>
      </c>
      <c r="C8" s="3">
        <v>1</v>
      </c>
      <c r="D8" s="3">
        <v>977</v>
      </c>
      <c r="E8" s="3">
        <v>75</v>
      </c>
      <c r="F8" s="3">
        <v>119</v>
      </c>
      <c r="G8" s="3">
        <v>2</v>
      </c>
      <c r="H8" s="3">
        <v>342</v>
      </c>
      <c r="I8" s="3">
        <v>0</v>
      </c>
      <c r="J8" s="3">
        <v>0</v>
      </c>
      <c r="K8" s="3">
        <f aca="true" t="shared" si="0" ref="K8:K28">SUM(C8:J8)</f>
        <v>1516</v>
      </c>
    </row>
    <row r="9" spans="1:11" ht="12.75">
      <c r="A9">
        <v>3</v>
      </c>
      <c r="B9">
        <v>1991</v>
      </c>
      <c r="C9" s="3">
        <v>0</v>
      </c>
      <c r="D9" s="3">
        <v>1215</v>
      </c>
      <c r="E9" s="3">
        <v>98</v>
      </c>
      <c r="F9" s="3">
        <v>143</v>
      </c>
      <c r="G9" s="3">
        <v>53</v>
      </c>
      <c r="H9" s="3">
        <v>493</v>
      </c>
      <c r="I9" s="3">
        <v>20</v>
      </c>
      <c r="J9" s="3">
        <v>0</v>
      </c>
      <c r="K9" s="3">
        <f t="shared" si="0"/>
        <v>2022</v>
      </c>
    </row>
    <row r="10" spans="1:11" ht="12.75">
      <c r="A10">
        <v>4</v>
      </c>
      <c r="B10">
        <v>1992</v>
      </c>
      <c r="C10" s="3">
        <v>0</v>
      </c>
      <c r="D10" s="3">
        <v>1322</v>
      </c>
      <c r="E10" s="3">
        <v>88</v>
      </c>
      <c r="F10" s="3">
        <v>299</v>
      </c>
      <c r="G10" s="3">
        <v>56</v>
      </c>
      <c r="H10" s="3">
        <v>594</v>
      </c>
      <c r="I10" s="3">
        <v>0</v>
      </c>
      <c r="J10" s="3">
        <v>0</v>
      </c>
      <c r="K10" s="3">
        <f t="shared" si="0"/>
        <v>2359</v>
      </c>
    </row>
    <row r="11" spans="1:11" ht="12.75">
      <c r="A11">
        <v>5</v>
      </c>
      <c r="B11">
        <v>1993</v>
      </c>
      <c r="C11" s="3">
        <v>0</v>
      </c>
      <c r="D11" s="3">
        <v>1428</v>
      </c>
      <c r="E11" s="3">
        <v>147</v>
      </c>
      <c r="F11" s="3">
        <v>294</v>
      </c>
      <c r="G11" s="3">
        <v>55</v>
      </c>
      <c r="H11" s="3">
        <v>364</v>
      </c>
      <c r="I11" s="3">
        <v>0</v>
      </c>
      <c r="J11" s="3">
        <v>0</v>
      </c>
      <c r="K11" s="3">
        <f t="shared" si="0"/>
        <v>2288</v>
      </c>
    </row>
    <row r="12" spans="1:11" ht="12.75">
      <c r="A12">
        <v>6</v>
      </c>
      <c r="B12">
        <v>1994</v>
      </c>
      <c r="C12" s="3">
        <v>0</v>
      </c>
      <c r="D12" s="3">
        <v>1241</v>
      </c>
      <c r="E12" s="3">
        <v>145</v>
      </c>
      <c r="F12" s="3">
        <v>284</v>
      </c>
      <c r="G12" s="3">
        <v>134</v>
      </c>
      <c r="H12" s="3">
        <v>464</v>
      </c>
      <c r="I12" s="3">
        <v>0</v>
      </c>
      <c r="J12" s="3">
        <v>0</v>
      </c>
      <c r="K12" s="3">
        <f t="shared" si="0"/>
        <v>2268</v>
      </c>
    </row>
    <row r="13" spans="1:11" ht="12.75">
      <c r="A13">
        <v>7</v>
      </c>
      <c r="B13">
        <v>1995</v>
      </c>
      <c r="C13" s="3">
        <v>0</v>
      </c>
      <c r="D13" s="3">
        <v>1223</v>
      </c>
      <c r="E13" s="3">
        <v>131</v>
      </c>
      <c r="F13" s="3">
        <v>324</v>
      </c>
      <c r="G13" s="3">
        <v>146</v>
      </c>
      <c r="H13" s="3">
        <v>459</v>
      </c>
      <c r="I13" s="3">
        <v>0</v>
      </c>
      <c r="J13" s="3">
        <v>0</v>
      </c>
      <c r="K13" s="3">
        <f t="shared" si="0"/>
        <v>2283</v>
      </c>
    </row>
    <row r="14" spans="1:11" ht="12.75">
      <c r="A14">
        <v>8</v>
      </c>
      <c r="B14">
        <v>1996</v>
      </c>
      <c r="C14" s="3">
        <v>0</v>
      </c>
      <c r="D14" s="3">
        <v>1436</v>
      </c>
      <c r="E14" s="3">
        <v>107</v>
      </c>
      <c r="F14" s="3">
        <v>278</v>
      </c>
      <c r="G14" s="3">
        <v>165</v>
      </c>
      <c r="H14" s="3">
        <v>416</v>
      </c>
      <c r="I14" s="3">
        <v>0</v>
      </c>
      <c r="J14" s="3">
        <v>0</v>
      </c>
      <c r="K14" s="3">
        <f t="shared" si="0"/>
        <v>2402</v>
      </c>
    </row>
    <row r="15" spans="1:11" ht="12.75">
      <c r="A15">
        <v>9</v>
      </c>
      <c r="B15">
        <v>1997</v>
      </c>
      <c r="C15" s="3">
        <v>0</v>
      </c>
      <c r="D15" s="3">
        <v>964</v>
      </c>
      <c r="E15" s="3">
        <v>2</v>
      </c>
      <c r="F15" s="3">
        <v>292</v>
      </c>
      <c r="G15" s="3">
        <v>148</v>
      </c>
      <c r="H15" s="3">
        <v>424</v>
      </c>
      <c r="I15" s="3">
        <v>0</v>
      </c>
      <c r="J15" s="3">
        <v>0</v>
      </c>
      <c r="K15" s="3">
        <f t="shared" si="0"/>
        <v>1830</v>
      </c>
    </row>
    <row r="16" spans="1:11" ht="12.75">
      <c r="A16">
        <v>10</v>
      </c>
      <c r="B16">
        <v>1998</v>
      </c>
      <c r="C16" s="3">
        <v>0</v>
      </c>
      <c r="D16" s="3">
        <v>1039</v>
      </c>
      <c r="E16" s="3">
        <v>0</v>
      </c>
      <c r="F16" s="3">
        <v>128</v>
      </c>
      <c r="G16" s="3">
        <v>89</v>
      </c>
      <c r="H16" s="3">
        <v>306</v>
      </c>
      <c r="I16" s="3">
        <v>0</v>
      </c>
      <c r="J16" s="3">
        <v>0</v>
      </c>
      <c r="K16" s="3">
        <f t="shared" si="0"/>
        <v>1562</v>
      </c>
    </row>
    <row r="17" spans="1:11" ht="12.75">
      <c r="A17">
        <v>11</v>
      </c>
      <c r="B17">
        <v>1999</v>
      </c>
      <c r="C17" s="3">
        <v>0</v>
      </c>
      <c r="D17" s="3">
        <v>1083</v>
      </c>
      <c r="E17" s="3">
        <v>0</v>
      </c>
      <c r="F17" s="3">
        <v>159</v>
      </c>
      <c r="G17" s="3">
        <v>101</v>
      </c>
      <c r="H17" s="3">
        <v>292</v>
      </c>
      <c r="I17" s="3">
        <v>0</v>
      </c>
      <c r="J17" s="3">
        <v>0</v>
      </c>
      <c r="K17" s="3">
        <f t="shared" si="0"/>
        <v>1635</v>
      </c>
    </row>
    <row r="18" spans="1:11" ht="12.75">
      <c r="A18">
        <v>12</v>
      </c>
      <c r="B18">
        <v>2000</v>
      </c>
      <c r="C18" s="3">
        <v>0</v>
      </c>
      <c r="D18" s="3">
        <v>1057</v>
      </c>
      <c r="E18" s="3">
        <v>0</v>
      </c>
      <c r="F18" s="3">
        <v>102</v>
      </c>
      <c r="G18" s="3">
        <v>65</v>
      </c>
      <c r="H18" s="3">
        <v>232</v>
      </c>
      <c r="I18" s="3">
        <v>0</v>
      </c>
      <c r="J18" s="3">
        <v>51</v>
      </c>
      <c r="K18" s="3">
        <f t="shared" si="0"/>
        <v>1507</v>
      </c>
    </row>
    <row r="19" spans="1:11" ht="12.75">
      <c r="A19">
        <v>13</v>
      </c>
      <c r="B19">
        <v>2001</v>
      </c>
      <c r="C19" s="3">
        <v>0</v>
      </c>
      <c r="D19" s="3">
        <v>946</v>
      </c>
      <c r="E19" s="3">
        <v>0</v>
      </c>
      <c r="F19" s="3">
        <v>2</v>
      </c>
      <c r="G19" s="3">
        <v>65</v>
      </c>
      <c r="H19" s="3">
        <v>196</v>
      </c>
      <c r="I19" s="3">
        <v>0</v>
      </c>
      <c r="J19" s="3">
        <v>51</v>
      </c>
      <c r="K19" s="3">
        <f t="shared" si="0"/>
        <v>1260</v>
      </c>
    </row>
    <row r="20" spans="1:11" ht="12.75">
      <c r="A20">
        <v>14</v>
      </c>
      <c r="B20">
        <v>2002</v>
      </c>
      <c r="C20" s="3">
        <v>0</v>
      </c>
      <c r="D20" s="3">
        <v>1006</v>
      </c>
      <c r="E20" s="3">
        <v>0</v>
      </c>
      <c r="F20" s="3">
        <v>98</v>
      </c>
      <c r="G20" s="3">
        <v>39</v>
      </c>
      <c r="H20" s="3">
        <v>271</v>
      </c>
      <c r="I20" s="3">
        <v>0</v>
      </c>
      <c r="J20" s="3">
        <v>63</v>
      </c>
      <c r="K20" s="3">
        <f t="shared" si="0"/>
        <v>1477</v>
      </c>
    </row>
    <row r="21" spans="1:11" ht="12.75">
      <c r="A21">
        <v>15</v>
      </c>
      <c r="B21">
        <v>2003</v>
      </c>
      <c r="C21" s="3">
        <v>0</v>
      </c>
      <c r="D21" s="3">
        <v>1073</v>
      </c>
      <c r="E21" s="3">
        <v>0</v>
      </c>
      <c r="F21" s="3">
        <v>90</v>
      </c>
      <c r="G21" s="3">
        <v>22</v>
      </c>
      <c r="H21" s="3">
        <v>257</v>
      </c>
      <c r="I21" s="3">
        <v>0</v>
      </c>
      <c r="J21" s="3">
        <v>59</v>
      </c>
      <c r="K21" s="3">
        <f t="shared" si="0"/>
        <v>1501</v>
      </c>
    </row>
    <row r="22" spans="1:11" ht="12.75">
      <c r="A22">
        <v>16</v>
      </c>
      <c r="B22">
        <v>2004</v>
      </c>
      <c r="C22" s="3">
        <v>0</v>
      </c>
      <c r="D22" s="3">
        <v>1031</v>
      </c>
      <c r="E22" s="3">
        <v>0</v>
      </c>
      <c r="F22" s="3">
        <v>147</v>
      </c>
      <c r="G22" s="3">
        <v>34</v>
      </c>
      <c r="H22" s="3">
        <v>234</v>
      </c>
      <c r="I22" s="3">
        <v>0</v>
      </c>
      <c r="J22" s="3">
        <v>34</v>
      </c>
      <c r="K22" s="3">
        <f t="shared" si="0"/>
        <v>1480</v>
      </c>
    </row>
    <row r="23" spans="1:11" ht="12.75">
      <c r="A23">
        <v>17</v>
      </c>
      <c r="B23">
        <v>2005</v>
      </c>
      <c r="C23" s="3">
        <v>0</v>
      </c>
      <c r="D23" s="3">
        <v>1129</v>
      </c>
      <c r="E23" s="3">
        <v>2</v>
      </c>
      <c r="F23" s="3">
        <v>119</v>
      </c>
      <c r="G23" s="3">
        <v>48</v>
      </c>
      <c r="H23" s="3">
        <v>275</v>
      </c>
      <c r="I23" s="3">
        <v>0</v>
      </c>
      <c r="J23" s="3">
        <v>38</v>
      </c>
      <c r="K23" s="3">
        <f t="shared" si="0"/>
        <v>1611</v>
      </c>
    </row>
    <row r="24" spans="1:11" ht="12.75">
      <c r="A24">
        <v>18</v>
      </c>
      <c r="B24">
        <v>2006</v>
      </c>
      <c r="C24" s="3">
        <v>0</v>
      </c>
      <c r="D24" s="3">
        <v>1159</v>
      </c>
      <c r="E24" s="3">
        <v>40</v>
      </c>
      <c r="F24" s="3">
        <v>99</v>
      </c>
      <c r="G24" s="3">
        <v>21</v>
      </c>
      <c r="H24" s="3">
        <v>216</v>
      </c>
      <c r="I24" s="3">
        <v>0</v>
      </c>
      <c r="J24" s="3">
        <v>64</v>
      </c>
      <c r="K24" s="3">
        <f t="shared" si="0"/>
        <v>1599</v>
      </c>
    </row>
    <row r="25" spans="1:11" ht="12.75">
      <c r="A25">
        <v>19</v>
      </c>
      <c r="B25">
        <v>2007</v>
      </c>
      <c r="C25" s="3">
        <v>0</v>
      </c>
      <c r="D25" s="3">
        <v>844</v>
      </c>
      <c r="E25" s="3">
        <v>86</v>
      </c>
      <c r="F25" s="3">
        <v>56</v>
      </c>
      <c r="G25" s="3">
        <v>2</v>
      </c>
      <c r="H25" s="3">
        <v>115</v>
      </c>
      <c r="I25" s="3">
        <v>0</v>
      </c>
      <c r="J25" s="3">
        <v>54</v>
      </c>
      <c r="K25" s="3">
        <f t="shared" si="0"/>
        <v>1157</v>
      </c>
    </row>
    <row r="26" spans="1:11" ht="12.75">
      <c r="A26">
        <v>20</v>
      </c>
      <c r="B26">
        <v>2008</v>
      </c>
      <c r="C26" s="3">
        <v>0</v>
      </c>
      <c r="D26" s="3">
        <v>982</v>
      </c>
      <c r="E26" s="3">
        <v>142</v>
      </c>
      <c r="F26" s="3">
        <v>117</v>
      </c>
      <c r="G26" s="3">
        <v>0</v>
      </c>
      <c r="H26" s="3">
        <v>127</v>
      </c>
      <c r="I26" s="3">
        <v>0</v>
      </c>
      <c r="J26" s="3">
        <v>61</v>
      </c>
      <c r="K26" s="3">
        <f t="shared" si="0"/>
        <v>1429</v>
      </c>
    </row>
    <row r="27" spans="1:11" ht="12.75">
      <c r="A27">
        <v>21</v>
      </c>
      <c r="B27">
        <v>2009</v>
      </c>
      <c r="C27" s="3">
        <v>0</v>
      </c>
      <c r="D27" s="3">
        <v>909</v>
      </c>
      <c r="E27" s="3">
        <v>126</v>
      </c>
      <c r="F27" s="3">
        <v>245</v>
      </c>
      <c r="G27" s="3">
        <v>0</v>
      </c>
      <c r="H27" s="3">
        <v>108</v>
      </c>
      <c r="I27" s="3">
        <v>0</v>
      </c>
      <c r="J27" s="3">
        <v>17</v>
      </c>
      <c r="K27" s="3">
        <f t="shared" si="0"/>
        <v>1405</v>
      </c>
    </row>
    <row r="28" spans="1:11" ht="12.75">
      <c r="A28">
        <v>22</v>
      </c>
      <c r="B28">
        <v>2010</v>
      </c>
      <c r="C28" s="3">
        <v>0</v>
      </c>
      <c r="D28" s="3">
        <v>1074</v>
      </c>
      <c r="E28" s="3">
        <v>98</v>
      </c>
      <c r="F28" s="3">
        <v>211</v>
      </c>
      <c r="G28" s="3">
        <v>0</v>
      </c>
      <c r="H28" s="3">
        <v>93</v>
      </c>
      <c r="I28" s="3">
        <v>0</v>
      </c>
      <c r="J28" s="3">
        <v>0</v>
      </c>
      <c r="K28" s="3">
        <f t="shared" si="0"/>
        <v>1476</v>
      </c>
    </row>
    <row r="29" spans="3:11" ht="12.75">
      <c r="C29" s="3"/>
      <c r="D29" s="3"/>
      <c r="E29" s="3"/>
      <c r="F29" s="3"/>
      <c r="G29" s="3"/>
      <c r="H29" s="3"/>
      <c r="I29" s="3"/>
      <c r="J29" s="3"/>
      <c r="K29" s="3"/>
    </row>
    <row r="30" spans="1:11" s="6" customFormat="1" ht="12.75">
      <c r="A30" s="6" t="s">
        <v>6</v>
      </c>
      <c r="C30" s="2">
        <f>SUM(C7:C28)</f>
        <v>1</v>
      </c>
      <c r="D30" s="2">
        <f aca="true" t="shared" si="1" ref="D30:K30">SUM(D7:D28)</f>
        <v>23262</v>
      </c>
      <c r="E30" s="2">
        <f t="shared" si="1"/>
        <v>1307</v>
      </c>
      <c r="F30" s="2">
        <f t="shared" si="1"/>
        <v>3622</v>
      </c>
      <c r="G30" s="2">
        <f t="shared" si="1"/>
        <v>1249</v>
      </c>
      <c r="H30" s="2">
        <f t="shared" si="1"/>
        <v>6380</v>
      </c>
      <c r="I30" s="2">
        <f t="shared" si="1"/>
        <v>20</v>
      </c>
      <c r="J30" s="2">
        <f t="shared" si="1"/>
        <v>492</v>
      </c>
      <c r="K30" s="2">
        <f t="shared" si="1"/>
        <v>36333</v>
      </c>
    </row>
    <row r="31" spans="1:11" s="6" customFormat="1" ht="12.75">
      <c r="A31" s="6" t="s">
        <v>105</v>
      </c>
      <c r="C31" s="2">
        <f>AVERAGE(C7:C28)</f>
        <v>0.045454545454545456</v>
      </c>
      <c r="D31" s="2">
        <f aca="true" t="shared" si="2" ref="D31:K31">AVERAGE(D7:D28)</f>
        <v>1057.3636363636363</v>
      </c>
      <c r="E31" s="2">
        <f t="shared" si="2"/>
        <v>59.40909090909091</v>
      </c>
      <c r="F31" s="2">
        <f t="shared" si="2"/>
        <v>164.63636363636363</v>
      </c>
      <c r="G31" s="2">
        <f t="shared" si="2"/>
        <v>56.77272727272727</v>
      </c>
      <c r="H31" s="2">
        <f t="shared" si="2"/>
        <v>290</v>
      </c>
      <c r="I31" s="2">
        <f t="shared" si="2"/>
        <v>0.9090909090909091</v>
      </c>
      <c r="J31" s="2">
        <f t="shared" si="2"/>
        <v>22.363636363636363</v>
      </c>
      <c r="K31" s="2">
        <f t="shared" si="2"/>
        <v>1651.5</v>
      </c>
    </row>
    <row r="32" spans="1:11" s="6" customFormat="1" ht="12.75">
      <c r="A32" s="6" t="s">
        <v>106</v>
      </c>
      <c r="C32" s="2">
        <f>MEDIAN(C7:C28)</f>
        <v>0</v>
      </c>
      <c r="D32" s="2">
        <f aca="true" t="shared" si="3" ref="D32:K32">MEDIAN(D7:D28)</f>
        <v>1065</v>
      </c>
      <c r="E32" s="2">
        <f t="shared" si="3"/>
        <v>57.5</v>
      </c>
      <c r="F32" s="2">
        <f t="shared" si="3"/>
        <v>135.5</v>
      </c>
      <c r="G32" s="2">
        <f t="shared" si="3"/>
        <v>50.5</v>
      </c>
      <c r="H32" s="2">
        <f t="shared" si="3"/>
        <v>273</v>
      </c>
      <c r="I32" s="2">
        <f t="shared" si="3"/>
        <v>0</v>
      </c>
      <c r="J32" s="2">
        <f t="shared" si="3"/>
        <v>0</v>
      </c>
      <c r="K32" s="2">
        <f t="shared" si="3"/>
        <v>1539</v>
      </c>
    </row>
    <row r="34" spans="1:11" ht="12.75">
      <c r="A34" t="s">
        <v>83</v>
      </c>
      <c r="K34" s="3">
        <f>SUM(C30:J30)</f>
        <v>36333</v>
      </c>
    </row>
    <row r="35" ht="12.75">
      <c r="A35" t="s">
        <v>100</v>
      </c>
    </row>
    <row r="36" ht="12.75">
      <c r="A36" t="s">
        <v>101</v>
      </c>
    </row>
    <row r="37" ht="12.75">
      <c r="A37" t="s">
        <v>102</v>
      </c>
    </row>
    <row r="38" ht="12.75">
      <c r="A38" t="s">
        <v>103</v>
      </c>
    </row>
    <row r="40" s="3" customFormat="1" ht="12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5" max="5" width="12.421875" style="0" customWidth="1"/>
    <col min="8" max="8" width="11.140625" style="0" customWidth="1"/>
    <col min="11" max="11" width="13.57421875" style="0" customWidth="1"/>
  </cols>
  <sheetData>
    <row r="1" spans="5:7" ht="12.75">
      <c r="E1" s="7" t="s">
        <v>49</v>
      </c>
      <c r="F1" s="7"/>
      <c r="G1" s="7"/>
    </row>
    <row r="2" spans="5:7" ht="12.75">
      <c r="E2" s="14">
        <v>41415</v>
      </c>
      <c r="F2" s="7"/>
      <c r="G2" s="7"/>
    </row>
    <row r="3" spans="5:7" ht="12.75">
      <c r="E3" s="7" t="s">
        <v>86</v>
      </c>
      <c r="F3" s="7"/>
      <c r="G3" s="7"/>
    </row>
    <row r="4" ht="12.75">
      <c r="A4" t="s">
        <v>85</v>
      </c>
    </row>
    <row r="5" spans="2:11" ht="38.25">
      <c r="B5" s="7" t="s">
        <v>56</v>
      </c>
      <c r="C5" s="7" t="s">
        <v>87</v>
      </c>
      <c r="D5" s="10" t="s">
        <v>36</v>
      </c>
      <c r="E5" s="10" t="s">
        <v>45</v>
      </c>
      <c r="F5" s="10" t="s">
        <v>39</v>
      </c>
      <c r="G5" s="10" t="s">
        <v>40</v>
      </c>
      <c r="H5" s="10" t="s">
        <v>81</v>
      </c>
      <c r="I5" s="10" t="s">
        <v>42</v>
      </c>
      <c r="J5" s="10" t="s">
        <v>43</v>
      </c>
      <c r="K5" s="10" t="s">
        <v>107</v>
      </c>
    </row>
    <row r="6" spans="4:10" ht="12.75">
      <c r="D6" s="9"/>
      <c r="J6" t="s">
        <v>119</v>
      </c>
    </row>
    <row r="7" spans="1:12" ht="12.75">
      <c r="A7">
        <v>1</v>
      </c>
      <c r="B7">
        <v>1989</v>
      </c>
      <c r="C7">
        <v>30</v>
      </c>
      <c r="D7" s="3">
        <v>689</v>
      </c>
      <c r="E7" s="3">
        <v>45</v>
      </c>
      <c r="F7" s="3">
        <v>45</v>
      </c>
      <c r="G7" s="11">
        <v>8</v>
      </c>
      <c r="H7" s="3">
        <v>176</v>
      </c>
      <c r="I7" s="3">
        <v>0</v>
      </c>
      <c r="J7" s="3">
        <v>0</v>
      </c>
      <c r="K7" s="3">
        <f>SUM(C7:I7)</f>
        <v>993</v>
      </c>
      <c r="L7" t="s">
        <v>84</v>
      </c>
    </row>
    <row r="8" spans="1:11" ht="12.75">
      <c r="A8">
        <v>2</v>
      </c>
      <c r="B8">
        <v>1990</v>
      </c>
      <c r="C8">
        <v>0</v>
      </c>
      <c r="D8" s="3">
        <v>800</v>
      </c>
      <c r="E8" s="3">
        <v>68</v>
      </c>
      <c r="F8" s="3">
        <v>100</v>
      </c>
      <c r="G8" s="3">
        <v>2</v>
      </c>
      <c r="H8" s="3">
        <v>285</v>
      </c>
      <c r="I8" s="3">
        <v>0</v>
      </c>
      <c r="J8" s="3">
        <v>0</v>
      </c>
      <c r="K8" s="3">
        <f aca="true" t="shared" si="0" ref="K8:K28">SUM(D8:I8)</f>
        <v>1255</v>
      </c>
    </row>
    <row r="9" spans="1:11" ht="12.75">
      <c r="A9">
        <v>3</v>
      </c>
      <c r="B9">
        <v>1991</v>
      </c>
      <c r="C9">
        <v>0</v>
      </c>
      <c r="D9" s="3">
        <v>991</v>
      </c>
      <c r="E9" s="3">
        <v>81</v>
      </c>
      <c r="F9" s="3">
        <v>137</v>
      </c>
      <c r="G9" s="3">
        <v>64</v>
      </c>
      <c r="H9" s="3">
        <v>368</v>
      </c>
      <c r="I9" s="3">
        <v>0</v>
      </c>
      <c r="J9" s="3">
        <v>0</v>
      </c>
      <c r="K9" s="3">
        <f>SUM(D9:I9)</f>
        <v>1641</v>
      </c>
    </row>
    <row r="10" spans="1:11" ht="12.75">
      <c r="A10">
        <v>4</v>
      </c>
      <c r="B10">
        <v>1992</v>
      </c>
      <c r="C10">
        <v>0</v>
      </c>
      <c r="D10" s="3">
        <v>1106</v>
      </c>
      <c r="E10" s="3">
        <v>67</v>
      </c>
      <c r="F10" s="3">
        <v>277</v>
      </c>
      <c r="G10" s="3">
        <v>53</v>
      </c>
      <c r="H10" s="3">
        <v>871</v>
      </c>
      <c r="I10" s="3">
        <v>0</v>
      </c>
      <c r="J10" s="3">
        <v>0</v>
      </c>
      <c r="K10" s="3">
        <f t="shared" si="0"/>
        <v>2374</v>
      </c>
    </row>
    <row r="11" spans="1:11" ht="12.75">
      <c r="A11">
        <v>5</v>
      </c>
      <c r="B11">
        <v>1993</v>
      </c>
      <c r="C11">
        <v>0</v>
      </c>
      <c r="D11" s="3">
        <v>1139</v>
      </c>
      <c r="E11" s="3">
        <v>117</v>
      </c>
      <c r="F11" s="3">
        <v>261</v>
      </c>
      <c r="G11" s="3">
        <v>48</v>
      </c>
      <c r="H11" s="3">
        <v>272</v>
      </c>
      <c r="I11" s="3">
        <v>0</v>
      </c>
      <c r="J11" s="3">
        <v>0</v>
      </c>
      <c r="K11" s="3">
        <f t="shared" si="0"/>
        <v>1837</v>
      </c>
    </row>
    <row r="12" spans="1:11" ht="12.75">
      <c r="A12">
        <v>6</v>
      </c>
      <c r="B12">
        <v>1994</v>
      </c>
      <c r="C12">
        <v>0</v>
      </c>
      <c r="D12" s="3">
        <v>1001</v>
      </c>
      <c r="E12" s="3">
        <v>122</v>
      </c>
      <c r="F12" s="3">
        <v>258</v>
      </c>
      <c r="G12" s="3">
        <v>121</v>
      </c>
      <c r="H12" s="3">
        <v>338</v>
      </c>
      <c r="I12" s="3">
        <v>0</v>
      </c>
      <c r="J12" s="3">
        <v>0</v>
      </c>
      <c r="K12" s="3">
        <f t="shared" si="0"/>
        <v>1840</v>
      </c>
    </row>
    <row r="13" spans="1:11" ht="12.75">
      <c r="A13">
        <v>7</v>
      </c>
      <c r="B13">
        <v>1995</v>
      </c>
      <c r="C13">
        <v>0</v>
      </c>
      <c r="D13" s="3">
        <v>959</v>
      </c>
      <c r="E13" s="3">
        <v>107</v>
      </c>
      <c r="F13" s="3">
        <v>302</v>
      </c>
      <c r="G13" s="3">
        <v>133</v>
      </c>
      <c r="H13" s="3">
        <v>350</v>
      </c>
      <c r="I13" s="3">
        <v>0</v>
      </c>
      <c r="J13" s="3">
        <v>0</v>
      </c>
      <c r="K13" s="3">
        <f t="shared" si="0"/>
        <v>1851</v>
      </c>
    </row>
    <row r="14" spans="1:11" ht="12.75">
      <c r="A14">
        <v>8</v>
      </c>
      <c r="B14">
        <v>1996</v>
      </c>
      <c r="C14">
        <v>0</v>
      </c>
      <c r="D14" s="3">
        <v>1146</v>
      </c>
      <c r="E14" s="3">
        <v>88</v>
      </c>
      <c r="F14" s="3">
        <v>260</v>
      </c>
      <c r="G14" s="3">
        <v>141</v>
      </c>
      <c r="H14" s="3">
        <v>328</v>
      </c>
      <c r="I14" s="3">
        <v>0</v>
      </c>
      <c r="J14" s="3">
        <v>0</v>
      </c>
      <c r="K14" s="3">
        <f t="shared" si="0"/>
        <v>1963</v>
      </c>
    </row>
    <row r="15" spans="1:11" ht="12.75">
      <c r="A15">
        <v>9</v>
      </c>
      <c r="B15">
        <v>1997</v>
      </c>
      <c r="C15">
        <v>0</v>
      </c>
      <c r="D15" s="3">
        <v>672</v>
      </c>
      <c r="E15" s="3">
        <v>179</v>
      </c>
      <c r="F15" s="3">
        <v>266</v>
      </c>
      <c r="G15" s="3">
        <v>142</v>
      </c>
      <c r="H15" s="3">
        <v>294</v>
      </c>
      <c r="I15" s="3">
        <v>0</v>
      </c>
      <c r="J15" s="3">
        <v>0</v>
      </c>
      <c r="K15" s="3">
        <f t="shared" si="0"/>
        <v>1553</v>
      </c>
    </row>
    <row r="16" spans="1:11" ht="12.75">
      <c r="A16">
        <v>10</v>
      </c>
      <c r="B16">
        <v>1998</v>
      </c>
      <c r="C16">
        <v>0</v>
      </c>
      <c r="D16" s="3">
        <v>713</v>
      </c>
      <c r="E16" s="3">
        <v>135</v>
      </c>
      <c r="F16" s="3">
        <v>121</v>
      </c>
      <c r="G16" s="3">
        <v>83</v>
      </c>
      <c r="H16" s="3">
        <v>203</v>
      </c>
      <c r="I16" s="3">
        <v>0</v>
      </c>
      <c r="J16" s="3">
        <v>0</v>
      </c>
      <c r="K16" s="3">
        <f t="shared" si="0"/>
        <v>1255</v>
      </c>
    </row>
    <row r="17" spans="1:11" ht="12.75">
      <c r="A17">
        <v>11</v>
      </c>
      <c r="B17">
        <v>1999</v>
      </c>
      <c r="C17">
        <v>0</v>
      </c>
      <c r="D17" s="3">
        <v>824</v>
      </c>
      <c r="E17" s="3">
        <v>192</v>
      </c>
      <c r="F17" s="3">
        <v>132</v>
      </c>
      <c r="G17" s="3">
        <v>90</v>
      </c>
      <c r="H17" s="3">
        <v>201</v>
      </c>
      <c r="I17" s="3">
        <v>0</v>
      </c>
      <c r="J17" s="3">
        <v>0</v>
      </c>
      <c r="K17" s="3">
        <f t="shared" si="0"/>
        <v>1439</v>
      </c>
    </row>
    <row r="18" spans="1:11" ht="12.75">
      <c r="A18">
        <v>12</v>
      </c>
      <c r="B18">
        <v>2000</v>
      </c>
      <c r="C18">
        <v>0</v>
      </c>
      <c r="D18" s="3">
        <v>728</v>
      </c>
      <c r="E18" s="3">
        <v>162</v>
      </c>
      <c r="F18" s="3">
        <v>130</v>
      </c>
      <c r="G18" s="3">
        <v>58</v>
      </c>
      <c r="H18" s="3">
        <v>139</v>
      </c>
      <c r="I18" s="3">
        <v>0</v>
      </c>
      <c r="J18" s="3">
        <v>0</v>
      </c>
      <c r="K18" s="3">
        <f t="shared" si="0"/>
        <v>1217</v>
      </c>
    </row>
    <row r="19" spans="1:11" ht="12.75">
      <c r="A19">
        <v>13</v>
      </c>
      <c r="B19">
        <v>2001</v>
      </c>
      <c r="C19">
        <v>0</v>
      </c>
      <c r="D19" s="3">
        <v>751</v>
      </c>
      <c r="E19" s="3">
        <v>185</v>
      </c>
      <c r="F19" s="3">
        <v>93</v>
      </c>
      <c r="G19" s="3">
        <v>50</v>
      </c>
      <c r="H19" s="3">
        <v>183</v>
      </c>
      <c r="I19" s="3">
        <v>0</v>
      </c>
      <c r="J19" s="3">
        <v>0</v>
      </c>
      <c r="K19" s="3">
        <f t="shared" si="0"/>
        <v>1262</v>
      </c>
    </row>
    <row r="20" spans="1:11" ht="12.75">
      <c r="A20">
        <v>14</v>
      </c>
      <c r="B20">
        <v>2002</v>
      </c>
      <c r="C20">
        <v>0</v>
      </c>
      <c r="D20" s="3">
        <v>758</v>
      </c>
      <c r="E20" s="3">
        <v>210</v>
      </c>
      <c r="F20" s="3">
        <v>152</v>
      </c>
      <c r="G20" s="3">
        <v>35</v>
      </c>
      <c r="H20" s="3">
        <v>221</v>
      </c>
      <c r="I20" s="3">
        <v>0</v>
      </c>
      <c r="J20" s="3">
        <v>0</v>
      </c>
      <c r="K20" s="3">
        <f t="shared" si="0"/>
        <v>1376</v>
      </c>
    </row>
    <row r="21" spans="1:11" ht="12.75">
      <c r="A21">
        <v>15</v>
      </c>
      <c r="B21">
        <v>2003</v>
      </c>
      <c r="C21">
        <v>0</v>
      </c>
      <c r="D21" s="3">
        <v>824</v>
      </c>
      <c r="E21" s="3">
        <v>142</v>
      </c>
      <c r="F21" s="3">
        <v>130</v>
      </c>
      <c r="G21" s="3">
        <v>18</v>
      </c>
      <c r="H21" s="3">
        <v>191</v>
      </c>
      <c r="I21" s="3">
        <v>0</v>
      </c>
      <c r="J21" s="3">
        <v>0</v>
      </c>
      <c r="K21" s="3">
        <f t="shared" si="0"/>
        <v>1305</v>
      </c>
    </row>
    <row r="22" spans="1:11" ht="12.75">
      <c r="A22">
        <v>16</v>
      </c>
      <c r="B22">
        <v>2004</v>
      </c>
      <c r="C22">
        <v>0</v>
      </c>
      <c r="D22" s="3">
        <v>795</v>
      </c>
      <c r="E22" s="3">
        <v>129</v>
      </c>
      <c r="F22" s="3">
        <v>167</v>
      </c>
      <c r="G22" s="3">
        <v>22</v>
      </c>
      <c r="H22" s="3">
        <v>195</v>
      </c>
      <c r="I22" s="3">
        <v>0</v>
      </c>
      <c r="J22" s="3">
        <v>0</v>
      </c>
      <c r="K22" s="3">
        <f t="shared" si="0"/>
        <v>1308</v>
      </c>
    </row>
    <row r="23" spans="1:11" ht="12.75">
      <c r="A23">
        <v>17</v>
      </c>
      <c r="B23">
        <v>2005</v>
      </c>
      <c r="C23">
        <v>0</v>
      </c>
      <c r="D23" s="3">
        <v>809</v>
      </c>
      <c r="E23" s="3">
        <v>160</v>
      </c>
      <c r="F23" s="3">
        <v>172</v>
      </c>
      <c r="G23" s="3">
        <v>52</v>
      </c>
      <c r="H23" s="3">
        <v>238</v>
      </c>
      <c r="I23" s="3">
        <v>0</v>
      </c>
      <c r="J23" s="3">
        <v>0</v>
      </c>
      <c r="K23" s="3">
        <f t="shared" si="0"/>
        <v>1431</v>
      </c>
    </row>
    <row r="24" spans="1:11" ht="12.75">
      <c r="A24">
        <v>18</v>
      </c>
      <c r="B24">
        <v>2006</v>
      </c>
      <c r="C24">
        <v>0</v>
      </c>
      <c r="D24" s="3">
        <v>929</v>
      </c>
      <c r="E24" s="3">
        <v>136</v>
      </c>
      <c r="F24" s="3">
        <v>133</v>
      </c>
      <c r="G24" s="3">
        <v>14</v>
      </c>
      <c r="H24" s="3">
        <v>177</v>
      </c>
      <c r="I24" s="3">
        <v>0</v>
      </c>
      <c r="J24" s="3">
        <v>0</v>
      </c>
      <c r="K24" s="3">
        <f t="shared" si="0"/>
        <v>1389</v>
      </c>
    </row>
    <row r="25" spans="1:11" ht="12.75">
      <c r="A25">
        <v>19</v>
      </c>
      <c r="B25">
        <v>2007</v>
      </c>
      <c r="C25">
        <v>0</v>
      </c>
      <c r="D25" s="3">
        <v>651</v>
      </c>
      <c r="E25" s="3">
        <v>133</v>
      </c>
      <c r="F25" s="3">
        <v>122</v>
      </c>
      <c r="G25" s="3">
        <v>2</v>
      </c>
      <c r="H25" s="3">
        <v>91</v>
      </c>
      <c r="I25" s="3">
        <v>0</v>
      </c>
      <c r="J25" s="3">
        <v>0</v>
      </c>
      <c r="K25" s="3">
        <f t="shared" si="0"/>
        <v>999</v>
      </c>
    </row>
    <row r="26" spans="1:11" ht="12.75">
      <c r="A26">
        <v>20</v>
      </c>
      <c r="B26">
        <v>2008</v>
      </c>
      <c r="C26">
        <v>0</v>
      </c>
      <c r="D26" s="3">
        <v>820</v>
      </c>
      <c r="E26" s="3">
        <v>174</v>
      </c>
      <c r="F26" s="3">
        <v>164</v>
      </c>
      <c r="G26" s="3">
        <v>0</v>
      </c>
      <c r="H26" s="3">
        <v>112</v>
      </c>
      <c r="I26" s="3">
        <v>0</v>
      </c>
      <c r="J26" s="3">
        <v>0</v>
      </c>
      <c r="K26" s="3">
        <f t="shared" si="0"/>
        <v>1270</v>
      </c>
    </row>
    <row r="27" spans="1:11" ht="12.75">
      <c r="A27">
        <v>21</v>
      </c>
      <c r="B27">
        <v>2009</v>
      </c>
      <c r="C27">
        <v>0</v>
      </c>
      <c r="D27" s="3">
        <v>751</v>
      </c>
      <c r="E27" s="3">
        <v>175</v>
      </c>
      <c r="F27" s="3">
        <v>236</v>
      </c>
      <c r="G27" s="3">
        <v>0</v>
      </c>
      <c r="H27" s="3">
        <v>98</v>
      </c>
      <c r="I27" s="3">
        <v>0</v>
      </c>
      <c r="J27" s="3">
        <v>0</v>
      </c>
      <c r="K27" s="3">
        <f t="shared" si="0"/>
        <v>1260</v>
      </c>
    </row>
    <row r="28" spans="1:11" ht="12.75">
      <c r="A28">
        <v>22</v>
      </c>
      <c r="B28">
        <v>2010</v>
      </c>
      <c r="C28">
        <v>0</v>
      </c>
      <c r="D28" s="3">
        <v>836</v>
      </c>
      <c r="E28" s="3">
        <v>141</v>
      </c>
      <c r="F28" s="3">
        <v>228</v>
      </c>
      <c r="G28" s="3">
        <v>0</v>
      </c>
      <c r="H28" s="3">
        <v>54</v>
      </c>
      <c r="I28" s="3">
        <v>0</v>
      </c>
      <c r="J28" s="3">
        <v>0</v>
      </c>
      <c r="K28" s="3">
        <f t="shared" si="0"/>
        <v>1259</v>
      </c>
    </row>
    <row r="29" spans="4:11" ht="12.75">
      <c r="D29" s="3"/>
      <c r="E29" s="3"/>
      <c r="F29" s="3"/>
      <c r="G29" s="3"/>
      <c r="H29" s="3"/>
      <c r="I29" s="3"/>
      <c r="J29" s="3"/>
      <c r="K29" s="3"/>
    </row>
    <row r="30" spans="1:11" s="2" customFormat="1" ht="12.75">
      <c r="A30" s="2" t="s">
        <v>6</v>
      </c>
      <c r="C30" s="2">
        <f>SUM(C7:C28)</f>
        <v>30</v>
      </c>
      <c r="D30" s="2">
        <f aca="true" t="shared" si="1" ref="D30:K30">SUM(D7:D28)</f>
        <v>18692</v>
      </c>
      <c r="E30" s="2">
        <f t="shared" si="1"/>
        <v>2948</v>
      </c>
      <c r="F30" s="2">
        <f t="shared" si="1"/>
        <v>3886</v>
      </c>
      <c r="G30" s="2">
        <f t="shared" si="1"/>
        <v>1136</v>
      </c>
      <c r="H30" s="2">
        <f t="shared" si="1"/>
        <v>5385</v>
      </c>
      <c r="I30" s="2">
        <f t="shared" si="1"/>
        <v>0</v>
      </c>
      <c r="J30" s="2">
        <f>SUM(J7:J28)</f>
        <v>0</v>
      </c>
      <c r="K30" s="2">
        <f t="shared" si="1"/>
        <v>32077</v>
      </c>
    </row>
    <row r="31" spans="1:11" s="2" customFormat="1" ht="12.75">
      <c r="A31" s="2" t="s">
        <v>105</v>
      </c>
      <c r="C31" s="2">
        <f>AVERAGE(C7:C28)</f>
        <v>1.3636363636363635</v>
      </c>
      <c r="D31" s="2">
        <f aca="true" t="shared" si="2" ref="D31:K31">AVERAGE(D7:D28)</f>
        <v>849.6363636363636</v>
      </c>
      <c r="E31" s="2">
        <f t="shared" si="2"/>
        <v>134</v>
      </c>
      <c r="F31" s="2">
        <f t="shared" si="2"/>
        <v>176.63636363636363</v>
      </c>
      <c r="G31" s="2">
        <f t="shared" si="2"/>
        <v>51.63636363636363</v>
      </c>
      <c r="H31" s="2">
        <f t="shared" si="2"/>
        <v>244.77272727272728</v>
      </c>
      <c r="I31" s="2">
        <f t="shared" si="2"/>
        <v>0</v>
      </c>
      <c r="J31" s="2">
        <f>AVERAGE(J7:J28)</f>
        <v>0</v>
      </c>
      <c r="K31" s="2">
        <f t="shared" si="2"/>
        <v>1458.0454545454545</v>
      </c>
    </row>
    <row r="32" spans="1:11" s="2" customFormat="1" ht="12.75">
      <c r="A32" s="2" t="s">
        <v>106</v>
      </c>
      <c r="C32" s="2">
        <f>MEDIAN(C7:C28)</f>
        <v>0</v>
      </c>
      <c r="D32" s="2">
        <f aca="true" t="shared" si="3" ref="D32:K32">MEDIAN(D7:D28)</f>
        <v>814.5</v>
      </c>
      <c r="E32" s="2">
        <f t="shared" si="3"/>
        <v>135.5</v>
      </c>
      <c r="F32" s="2">
        <f t="shared" si="3"/>
        <v>158</v>
      </c>
      <c r="G32" s="2">
        <f t="shared" si="3"/>
        <v>49</v>
      </c>
      <c r="H32" s="2">
        <f t="shared" si="3"/>
        <v>202</v>
      </c>
      <c r="I32" s="2">
        <f t="shared" si="3"/>
        <v>0</v>
      </c>
      <c r="J32" s="2">
        <f>MEDIAN(J7:J28)</f>
        <v>0</v>
      </c>
      <c r="K32" s="2">
        <f t="shared" si="3"/>
        <v>1342</v>
      </c>
    </row>
    <row r="34" ht="12.75">
      <c r="A34" t="s">
        <v>83</v>
      </c>
    </row>
    <row r="35" ht="12.75">
      <c r="A35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9.140625" defaultRowHeight="12.75"/>
  <cols>
    <col min="3" max="3" width="14.57421875" style="0" customWidth="1"/>
    <col min="4" max="4" width="12.7109375" style="0" customWidth="1"/>
    <col min="5" max="5" width="14.140625" style="26" customWidth="1"/>
    <col min="6" max="6" width="12.28125" style="0" customWidth="1"/>
    <col min="7" max="7" width="12.28125" style="26" customWidth="1"/>
    <col min="8" max="8" width="12.421875" style="0" customWidth="1"/>
    <col min="9" max="9" width="12.421875" style="26" customWidth="1"/>
    <col min="10" max="10" width="16.00390625" style="0" customWidth="1"/>
    <col min="11" max="11" width="14.28125" style="0" customWidth="1"/>
    <col min="12" max="12" width="14.28125" style="24" customWidth="1"/>
  </cols>
  <sheetData>
    <row r="1" spans="4:5" ht="12.75">
      <c r="D1" s="7" t="s">
        <v>49</v>
      </c>
      <c r="E1" s="29"/>
    </row>
    <row r="2" spans="4:5" ht="12.75">
      <c r="D2" s="14">
        <v>41415</v>
      </c>
      <c r="E2" s="29"/>
    </row>
    <row r="3" ht="12.75">
      <c r="D3" s="1"/>
    </row>
    <row r="4" spans="3:10" ht="12.75">
      <c r="C4" t="s">
        <v>95</v>
      </c>
      <c r="D4" t="s">
        <v>58</v>
      </c>
      <c r="F4" t="s">
        <v>60</v>
      </c>
      <c r="H4" t="s">
        <v>85</v>
      </c>
      <c r="J4" t="s">
        <v>63</v>
      </c>
    </row>
    <row r="5" spans="2:12" s="7" customFormat="1" ht="92.25" customHeight="1">
      <c r="B5" s="7" t="s">
        <v>56</v>
      </c>
      <c r="C5" s="10" t="s">
        <v>57</v>
      </c>
      <c r="D5" s="10" t="s">
        <v>126</v>
      </c>
      <c r="E5" s="27" t="s">
        <v>115</v>
      </c>
      <c r="F5" s="10" t="s">
        <v>59</v>
      </c>
      <c r="G5" s="27" t="s">
        <v>116</v>
      </c>
      <c r="H5" s="10" t="s">
        <v>61</v>
      </c>
      <c r="I5" s="27" t="s">
        <v>117</v>
      </c>
      <c r="J5" s="10" t="s">
        <v>113</v>
      </c>
      <c r="K5" s="10" t="s">
        <v>112</v>
      </c>
      <c r="L5" s="23" t="s">
        <v>118</v>
      </c>
    </row>
    <row r="6" ht="12.75">
      <c r="C6" s="9"/>
    </row>
    <row r="7" spans="1:13" ht="12.75">
      <c r="A7">
        <v>1</v>
      </c>
      <c r="B7">
        <v>1989</v>
      </c>
      <c r="C7" s="3">
        <f>'Student Enrollment'!J7</f>
        <v>665</v>
      </c>
      <c r="D7" s="3">
        <f>Examination!K7</f>
        <v>266</v>
      </c>
      <c r="E7" s="26">
        <f>D7/C7</f>
        <v>0.4</v>
      </c>
      <c r="F7" s="3">
        <v>200</v>
      </c>
      <c r="G7" s="26">
        <f>F7/D7</f>
        <v>0.7518796992481203</v>
      </c>
      <c r="H7" s="11">
        <f>'Initial Certifications'!K7</f>
        <v>993</v>
      </c>
      <c r="I7" s="30">
        <f>H7/C7</f>
        <v>1.493233082706767</v>
      </c>
      <c r="J7" s="3">
        <v>547</v>
      </c>
      <c r="K7" s="3">
        <v>6911</v>
      </c>
      <c r="L7" s="26"/>
      <c r="M7" t="s">
        <v>66</v>
      </c>
    </row>
    <row r="8" spans="1:12" ht="12.75">
      <c r="A8">
        <f>A7+1</f>
        <v>2</v>
      </c>
      <c r="B8">
        <v>1990</v>
      </c>
      <c r="C8" s="3">
        <f>'Student Enrollment'!J8</f>
        <v>1905</v>
      </c>
      <c r="D8" s="3">
        <f>Examination!K8</f>
        <v>1516</v>
      </c>
      <c r="E8" s="26">
        <f aca="true" t="shared" si="0" ref="E8:E30">D8/C8</f>
        <v>0.7958005249343832</v>
      </c>
      <c r="F8" s="3">
        <v>1300</v>
      </c>
      <c r="G8" s="26">
        <f aca="true" t="shared" si="1" ref="G8:G30">F8/D8</f>
        <v>0.8575197889182058</v>
      </c>
      <c r="H8" s="3">
        <f>'Initial Certifications'!K8</f>
        <v>1255</v>
      </c>
      <c r="I8" s="30">
        <f aca="true" t="shared" si="2" ref="I8:I30">H8/C8</f>
        <v>0.6587926509186351</v>
      </c>
      <c r="J8" s="3">
        <v>597</v>
      </c>
      <c r="K8" s="3">
        <v>7167</v>
      </c>
      <c r="L8" s="26">
        <f>(K8-K7)/K7</f>
        <v>0.03704239618000289</v>
      </c>
    </row>
    <row r="9" spans="1:12" ht="12.75">
      <c r="A9">
        <f aca="true" t="shared" si="3" ref="A9:A28">A8+1</f>
        <v>3</v>
      </c>
      <c r="B9">
        <v>1991</v>
      </c>
      <c r="C9" s="3">
        <f>'Student Enrollment'!J9</f>
        <v>2580</v>
      </c>
      <c r="D9" s="3">
        <f>Examination!K9</f>
        <v>2022</v>
      </c>
      <c r="E9" s="26">
        <f t="shared" si="0"/>
        <v>0.7837209302325582</v>
      </c>
      <c r="F9" s="3">
        <v>1705</v>
      </c>
      <c r="G9" s="26">
        <f t="shared" si="1"/>
        <v>0.8432245301681504</v>
      </c>
      <c r="H9" s="3">
        <f>'Initial Certifications'!K9</f>
        <v>1641</v>
      </c>
      <c r="I9" s="30">
        <f t="shared" si="2"/>
        <v>0.6360465116279069</v>
      </c>
      <c r="J9" s="3">
        <v>591</v>
      </c>
      <c r="K9" s="3">
        <v>7845</v>
      </c>
      <c r="L9" s="26">
        <f aca="true" t="shared" si="4" ref="L9:L28">(K9-K8)/K8</f>
        <v>0.09460025115110925</v>
      </c>
    </row>
    <row r="10" spans="1:13" ht="12.75">
      <c r="A10">
        <f t="shared" si="3"/>
        <v>4</v>
      </c>
      <c r="B10">
        <v>1992</v>
      </c>
      <c r="C10" s="3">
        <f>'Student Enrollment'!J10</f>
        <v>3082</v>
      </c>
      <c r="D10" s="3">
        <f>Examination!K10</f>
        <v>2359</v>
      </c>
      <c r="E10" s="26">
        <f t="shared" si="0"/>
        <v>0.7654120700843609</v>
      </c>
      <c r="F10" s="3">
        <v>2009</v>
      </c>
      <c r="G10" s="26">
        <f t="shared" si="1"/>
        <v>0.8516320474777448</v>
      </c>
      <c r="H10" s="3">
        <f>'Initial Certifications'!K10</f>
        <v>2374</v>
      </c>
      <c r="I10" s="30">
        <f t="shared" si="2"/>
        <v>0.7702790395846852</v>
      </c>
      <c r="J10" s="3">
        <v>706</v>
      </c>
      <c r="K10" s="3">
        <v>8595</v>
      </c>
      <c r="L10" s="26">
        <f t="shared" si="4"/>
        <v>0.09560229445506692</v>
      </c>
      <c r="M10" t="s">
        <v>114</v>
      </c>
    </row>
    <row r="11" spans="1:13" ht="12.75">
      <c r="A11">
        <f t="shared" si="3"/>
        <v>5</v>
      </c>
      <c r="B11">
        <v>1993</v>
      </c>
      <c r="C11" s="3">
        <f>'Student Enrollment'!J11</f>
        <v>2792</v>
      </c>
      <c r="D11" s="3">
        <f>Examination!K11</f>
        <v>2288</v>
      </c>
      <c r="E11" s="26">
        <f t="shared" si="0"/>
        <v>0.8194842406876791</v>
      </c>
      <c r="F11" s="3">
        <v>1918</v>
      </c>
      <c r="G11" s="26">
        <f t="shared" si="1"/>
        <v>0.8382867132867133</v>
      </c>
      <c r="H11" s="3">
        <f>'Initial Certifications'!K11</f>
        <v>1837</v>
      </c>
      <c r="I11" s="30">
        <f t="shared" si="2"/>
        <v>0.6579512893982808</v>
      </c>
      <c r="J11" s="3">
        <v>1308</v>
      </c>
      <c r="K11" s="3">
        <v>9392</v>
      </c>
      <c r="L11" s="26">
        <f t="shared" si="4"/>
        <v>0.09272833042466551</v>
      </c>
      <c r="M11" t="s">
        <v>64</v>
      </c>
    </row>
    <row r="12" spans="1:12" ht="12.75">
      <c r="A12">
        <f t="shared" si="3"/>
        <v>6</v>
      </c>
      <c r="B12">
        <v>1994</v>
      </c>
      <c r="C12" s="3">
        <f>'Student Enrollment'!J12</f>
        <v>2890</v>
      </c>
      <c r="D12" s="3">
        <f>Examination!K12</f>
        <v>2268</v>
      </c>
      <c r="E12" s="26">
        <f t="shared" si="0"/>
        <v>0.7847750865051903</v>
      </c>
      <c r="F12" s="3">
        <v>1908</v>
      </c>
      <c r="G12" s="26">
        <f t="shared" si="1"/>
        <v>0.8412698412698413</v>
      </c>
      <c r="H12" s="3">
        <f>'Initial Certifications'!K12</f>
        <v>1840</v>
      </c>
      <c r="I12" s="30">
        <f t="shared" si="2"/>
        <v>0.6366782006920415</v>
      </c>
      <c r="J12" s="3">
        <v>900</v>
      </c>
      <c r="K12" s="3">
        <v>9763</v>
      </c>
      <c r="L12" s="26">
        <f t="shared" si="4"/>
        <v>0.03950170357751278</v>
      </c>
    </row>
    <row r="13" spans="1:12" ht="12.75">
      <c r="A13">
        <f t="shared" si="3"/>
        <v>7</v>
      </c>
      <c r="B13">
        <v>1995</v>
      </c>
      <c r="C13" s="3">
        <f>'Student Enrollment'!J13</f>
        <v>2926</v>
      </c>
      <c r="D13" s="3">
        <f>Examination!K13</f>
        <v>2283</v>
      </c>
      <c r="E13" s="26">
        <f t="shared" si="0"/>
        <v>0.780246069719754</v>
      </c>
      <c r="F13" s="3">
        <v>1917</v>
      </c>
      <c r="G13" s="26">
        <f t="shared" si="1"/>
        <v>0.8396846254927727</v>
      </c>
      <c r="H13" s="3">
        <f>'Initial Certifications'!K13</f>
        <v>1851</v>
      </c>
      <c r="I13" s="30">
        <f t="shared" si="2"/>
        <v>0.6326042378673957</v>
      </c>
      <c r="J13" s="3">
        <v>969</v>
      </c>
      <c r="K13" s="3">
        <v>9615</v>
      </c>
      <c r="L13" s="26">
        <f t="shared" si="4"/>
        <v>-0.015159274813069753</v>
      </c>
    </row>
    <row r="14" spans="1:12" ht="12.75">
      <c r="A14">
        <f t="shared" si="3"/>
        <v>8</v>
      </c>
      <c r="B14">
        <v>1996</v>
      </c>
      <c r="C14" s="3">
        <f>'Student Enrollment'!J14</f>
        <v>2613</v>
      </c>
      <c r="D14" s="3">
        <f>Examination!K14</f>
        <v>2402</v>
      </c>
      <c r="E14" s="26">
        <f t="shared" si="0"/>
        <v>0.9192499043245312</v>
      </c>
      <c r="F14" s="3">
        <v>2070</v>
      </c>
      <c r="G14" s="26">
        <f t="shared" si="1"/>
        <v>0.861781848459617</v>
      </c>
      <c r="H14" s="3">
        <f>'Initial Certifications'!K14</f>
        <v>1963</v>
      </c>
      <c r="I14" s="30">
        <f t="shared" si="2"/>
        <v>0.7512437810945274</v>
      </c>
      <c r="J14" s="3">
        <v>1026</v>
      </c>
      <c r="K14" s="3">
        <v>9987</v>
      </c>
      <c r="L14" s="26">
        <f t="shared" si="4"/>
        <v>0.03868954758190327</v>
      </c>
    </row>
    <row r="15" spans="1:13" ht="12.75">
      <c r="A15">
        <f t="shared" si="3"/>
        <v>9</v>
      </c>
      <c r="B15">
        <v>1997</v>
      </c>
      <c r="C15" s="3">
        <f>'Student Enrollment'!J15</f>
        <v>2444</v>
      </c>
      <c r="D15" s="3">
        <f>Examination!K15</f>
        <v>1830</v>
      </c>
      <c r="E15" s="26">
        <f t="shared" si="0"/>
        <v>0.7487725040916531</v>
      </c>
      <c r="F15" s="3">
        <v>1306</v>
      </c>
      <c r="G15" s="26">
        <f t="shared" si="1"/>
        <v>0.7136612021857923</v>
      </c>
      <c r="H15" s="3">
        <f>'Initial Certifications'!K15</f>
        <v>1553</v>
      </c>
      <c r="I15" s="30">
        <f t="shared" si="2"/>
        <v>0.6354337152209493</v>
      </c>
      <c r="J15" s="3">
        <v>1013</v>
      </c>
      <c r="K15" s="3">
        <v>9920</v>
      </c>
      <c r="L15" s="33">
        <f t="shared" si="4"/>
        <v>-0.006708721337739061</v>
      </c>
      <c r="M15" t="s">
        <v>67</v>
      </c>
    </row>
    <row r="16" spans="1:12" ht="12.75">
      <c r="A16">
        <f t="shared" si="3"/>
        <v>10</v>
      </c>
      <c r="B16">
        <v>1998</v>
      </c>
      <c r="C16" s="3">
        <f>'Student Enrollment'!J16</f>
        <v>2301</v>
      </c>
      <c r="D16" s="3">
        <f>Examination!K16</f>
        <v>1562</v>
      </c>
      <c r="E16" s="26">
        <f t="shared" si="0"/>
        <v>0.6788352890047805</v>
      </c>
      <c r="F16" s="3">
        <v>1053</v>
      </c>
      <c r="G16" s="26">
        <f t="shared" si="1"/>
        <v>0.6741357234314981</v>
      </c>
      <c r="H16" s="3">
        <f>'Initial Certifications'!K16</f>
        <v>1255</v>
      </c>
      <c r="I16" s="30">
        <f t="shared" si="2"/>
        <v>0.5454150369404607</v>
      </c>
      <c r="J16" s="3">
        <v>949</v>
      </c>
      <c r="K16" s="3">
        <v>9865</v>
      </c>
      <c r="L16" s="33">
        <f t="shared" si="4"/>
        <v>-0.005544354838709678</v>
      </c>
    </row>
    <row r="17" spans="1:13" ht="12.75">
      <c r="A17">
        <f t="shared" si="3"/>
        <v>11</v>
      </c>
      <c r="B17">
        <v>1999</v>
      </c>
      <c r="C17" s="3">
        <f>'Student Enrollment'!J17</f>
        <v>2181</v>
      </c>
      <c r="D17" s="3">
        <f>Examination!K17</f>
        <v>1635</v>
      </c>
      <c r="E17" s="26">
        <f t="shared" si="0"/>
        <v>0.749656121045392</v>
      </c>
      <c r="F17" s="3">
        <v>1106</v>
      </c>
      <c r="G17" s="26">
        <f t="shared" si="1"/>
        <v>0.6764525993883792</v>
      </c>
      <c r="H17" s="3">
        <f>'Initial Certifications'!K17</f>
        <v>1439</v>
      </c>
      <c r="I17" s="30">
        <f t="shared" si="2"/>
        <v>0.6597890875745072</v>
      </c>
      <c r="J17" s="3">
        <v>866</v>
      </c>
      <c r="K17" s="3">
        <v>9849</v>
      </c>
      <c r="L17" s="33">
        <f t="shared" si="4"/>
        <v>-0.0016218955904713634</v>
      </c>
      <c r="M17" s="32"/>
    </row>
    <row r="18" spans="1:12" ht="12.75">
      <c r="A18">
        <f t="shared" si="3"/>
        <v>12</v>
      </c>
      <c r="B18">
        <v>2000</v>
      </c>
      <c r="C18" s="3">
        <f>'Student Enrollment'!J18</f>
        <v>1904</v>
      </c>
      <c r="D18" s="3">
        <f>Examination!K18</f>
        <v>1507</v>
      </c>
      <c r="E18" s="26">
        <f t="shared" si="0"/>
        <v>0.7914915966386554</v>
      </c>
      <c r="F18" s="3">
        <v>1037</v>
      </c>
      <c r="G18" s="26">
        <f t="shared" si="1"/>
        <v>0.688122096881221</v>
      </c>
      <c r="H18" s="3">
        <f>'Initial Certifications'!K18</f>
        <v>1217</v>
      </c>
      <c r="I18" s="30">
        <f t="shared" si="2"/>
        <v>0.6391806722689075</v>
      </c>
      <c r="J18" s="3">
        <v>977</v>
      </c>
      <c r="K18" s="3">
        <v>9917</v>
      </c>
      <c r="L18" s="33">
        <f t="shared" si="4"/>
        <v>0.006904254239009037</v>
      </c>
    </row>
    <row r="19" spans="1:12" ht="12.75">
      <c r="A19">
        <f t="shared" si="3"/>
        <v>13</v>
      </c>
      <c r="B19">
        <v>2001</v>
      </c>
      <c r="C19" s="3">
        <f>'Student Enrollment'!J19</f>
        <v>1894</v>
      </c>
      <c r="D19" s="3">
        <f>Examination!K19</f>
        <v>1260</v>
      </c>
      <c r="E19" s="26">
        <f t="shared" si="0"/>
        <v>0.665258711721225</v>
      </c>
      <c r="F19" s="3">
        <v>972</v>
      </c>
      <c r="G19" s="26">
        <f t="shared" si="1"/>
        <v>0.7714285714285715</v>
      </c>
      <c r="H19" s="3">
        <f>'Initial Certifications'!K19</f>
        <v>1262</v>
      </c>
      <c r="I19" s="30">
        <f t="shared" si="2"/>
        <v>0.6663146779303062</v>
      </c>
      <c r="J19" s="3">
        <v>489</v>
      </c>
      <c r="K19" s="3">
        <v>9783</v>
      </c>
      <c r="L19" s="33">
        <f t="shared" si="4"/>
        <v>-0.0135121508520722</v>
      </c>
    </row>
    <row r="20" spans="1:12" ht="12.75">
      <c r="A20">
        <f t="shared" si="3"/>
        <v>14</v>
      </c>
      <c r="B20">
        <v>2002</v>
      </c>
      <c r="C20" s="3">
        <f>'Student Enrollment'!J20</f>
        <v>2113</v>
      </c>
      <c r="D20" s="3">
        <f>Examination!K20</f>
        <v>1477</v>
      </c>
      <c r="E20" s="26">
        <f t="shared" si="0"/>
        <v>0.6990061523899669</v>
      </c>
      <c r="F20" s="3">
        <v>1060</v>
      </c>
      <c r="G20" s="26">
        <f t="shared" si="1"/>
        <v>0.7176709546377793</v>
      </c>
      <c r="H20" s="3">
        <f>'Initial Certifications'!K20</f>
        <v>1376</v>
      </c>
      <c r="I20" s="30">
        <f t="shared" si="2"/>
        <v>0.6512068149550402</v>
      </c>
      <c r="J20" s="3">
        <v>756</v>
      </c>
      <c r="K20" s="3">
        <v>10281</v>
      </c>
      <c r="L20" s="33">
        <f t="shared" si="4"/>
        <v>0.05090463048144741</v>
      </c>
    </row>
    <row r="21" spans="1:12" ht="12.75">
      <c r="A21">
        <f t="shared" si="3"/>
        <v>15</v>
      </c>
      <c r="B21">
        <v>2003</v>
      </c>
      <c r="C21" s="3">
        <f>'Student Enrollment'!J21</f>
        <v>2172</v>
      </c>
      <c r="D21" s="3">
        <f>Examination!K21</f>
        <v>1501</v>
      </c>
      <c r="E21" s="26">
        <f t="shared" si="0"/>
        <v>0.6910681399631676</v>
      </c>
      <c r="F21" s="3">
        <v>1089</v>
      </c>
      <c r="G21" s="26">
        <f t="shared" si="1"/>
        <v>0.7255163224516988</v>
      </c>
      <c r="H21" s="3">
        <f>'Initial Certifications'!K21</f>
        <v>1305</v>
      </c>
      <c r="I21" s="30">
        <f t="shared" si="2"/>
        <v>0.600828729281768</v>
      </c>
      <c r="J21" s="3">
        <v>933</v>
      </c>
      <c r="K21" s="3">
        <v>10535</v>
      </c>
      <c r="L21" s="33">
        <f t="shared" si="4"/>
        <v>0.024705767921408422</v>
      </c>
    </row>
    <row r="22" spans="1:12" ht="12.75">
      <c r="A22">
        <f t="shared" si="3"/>
        <v>16</v>
      </c>
      <c r="B22">
        <v>2004</v>
      </c>
      <c r="C22" s="3">
        <f>'Student Enrollment'!J22</f>
        <v>2323</v>
      </c>
      <c r="D22" s="3">
        <f>Examination!K22</f>
        <v>1480</v>
      </c>
      <c r="E22" s="26">
        <f t="shared" si="0"/>
        <v>0.6371071889797676</v>
      </c>
      <c r="F22" s="3">
        <v>1058</v>
      </c>
      <c r="G22" s="26">
        <f t="shared" si="1"/>
        <v>0.7148648648648649</v>
      </c>
      <c r="H22" s="3">
        <f>'Initial Certifications'!K22</f>
        <v>1308</v>
      </c>
      <c r="I22" s="30">
        <f t="shared" si="2"/>
        <v>0.5630650021523892</v>
      </c>
      <c r="J22" s="3">
        <v>1003</v>
      </c>
      <c r="K22" s="3">
        <v>10578</v>
      </c>
      <c r="L22" s="33">
        <f t="shared" si="4"/>
        <v>0.004081632653061225</v>
      </c>
    </row>
    <row r="23" spans="1:12" ht="12.75">
      <c r="A23">
        <f t="shared" si="3"/>
        <v>17</v>
      </c>
      <c r="B23">
        <v>2005</v>
      </c>
      <c r="C23" s="3">
        <f>'Student Enrollment'!J23</f>
        <v>2272</v>
      </c>
      <c r="D23" s="3">
        <f>Examination!K23</f>
        <v>1611</v>
      </c>
      <c r="E23" s="26">
        <f t="shared" si="0"/>
        <v>0.7090669014084507</v>
      </c>
      <c r="F23" s="3">
        <v>1146</v>
      </c>
      <c r="G23" s="26">
        <f t="shared" si="1"/>
        <v>0.7113594040968343</v>
      </c>
      <c r="H23" s="3">
        <f>'Initial Certifications'!K23</f>
        <v>1431</v>
      </c>
      <c r="I23" s="30">
        <f t="shared" si="2"/>
        <v>0.6298415492957746</v>
      </c>
      <c r="J23" s="3">
        <v>843</v>
      </c>
      <c r="K23" s="3">
        <v>10725</v>
      </c>
      <c r="L23" s="33">
        <f t="shared" si="4"/>
        <v>0.013896766874645491</v>
      </c>
    </row>
    <row r="24" spans="1:12" ht="12.75">
      <c r="A24">
        <f t="shared" si="3"/>
        <v>18</v>
      </c>
      <c r="B24">
        <v>2006</v>
      </c>
      <c r="C24" s="3">
        <f>'Student Enrollment'!J24</f>
        <v>2377</v>
      </c>
      <c r="D24" s="3">
        <f>Examination!K24</f>
        <v>1599</v>
      </c>
      <c r="E24" s="26">
        <f t="shared" si="0"/>
        <v>0.6726966764829617</v>
      </c>
      <c r="F24" s="3">
        <v>1167</v>
      </c>
      <c r="G24" s="26">
        <f t="shared" si="1"/>
        <v>0.7298311444652908</v>
      </c>
      <c r="H24" s="3">
        <f>'Initial Certifications'!K24</f>
        <v>1389</v>
      </c>
      <c r="I24" s="30">
        <f t="shared" si="2"/>
        <v>0.584350021034918</v>
      </c>
      <c r="J24" s="3">
        <v>948</v>
      </c>
      <c r="K24" s="3">
        <v>10922</v>
      </c>
      <c r="L24" s="33">
        <f t="shared" si="4"/>
        <v>0.01836829836829837</v>
      </c>
    </row>
    <row r="25" spans="1:12" ht="12.75">
      <c r="A25">
        <f t="shared" si="3"/>
        <v>19</v>
      </c>
      <c r="B25">
        <v>2007</v>
      </c>
      <c r="C25" s="3">
        <f>'Student Enrollment'!J25</f>
        <v>2081</v>
      </c>
      <c r="D25" s="3">
        <f>Examination!K25</f>
        <v>1157</v>
      </c>
      <c r="E25" s="26">
        <f t="shared" si="0"/>
        <v>0.5559827006246997</v>
      </c>
      <c r="F25" s="3">
        <v>678</v>
      </c>
      <c r="G25" s="26">
        <f t="shared" si="1"/>
        <v>0.5859982713915298</v>
      </c>
      <c r="H25" s="3">
        <f>'Initial Certifications'!K25</f>
        <v>999</v>
      </c>
      <c r="I25" s="30">
        <f t="shared" si="2"/>
        <v>0.48005766458433446</v>
      </c>
      <c r="J25" s="3">
        <v>844</v>
      </c>
      <c r="K25" s="3">
        <v>10834</v>
      </c>
      <c r="L25" s="33">
        <f t="shared" si="4"/>
        <v>-0.008057132393334554</v>
      </c>
    </row>
    <row r="26" spans="1:12" ht="12.75">
      <c r="A26">
        <f t="shared" si="3"/>
        <v>20</v>
      </c>
      <c r="B26">
        <v>2008</v>
      </c>
      <c r="C26" s="3">
        <f>'Student Enrollment'!J26</f>
        <v>2403</v>
      </c>
      <c r="D26" s="3">
        <f>Examination!K26</f>
        <v>1429</v>
      </c>
      <c r="E26" s="26">
        <f t="shared" si="0"/>
        <v>0.5946733250104037</v>
      </c>
      <c r="F26" s="3">
        <v>1096</v>
      </c>
      <c r="G26" s="26">
        <f t="shared" si="1"/>
        <v>0.7669699090272918</v>
      </c>
      <c r="H26" s="3">
        <f>'Initial Certifications'!K26</f>
        <v>1270</v>
      </c>
      <c r="I26" s="30">
        <f t="shared" si="2"/>
        <v>0.5285060341240116</v>
      </c>
      <c r="J26" s="3">
        <v>1078</v>
      </c>
      <c r="K26" s="3">
        <v>10837</v>
      </c>
      <c r="L26" s="33">
        <f t="shared" si="4"/>
        <v>0.0002769060365515968</v>
      </c>
    </row>
    <row r="27" spans="1:12" ht="12.75">
      <c r="A27">
        <f t="shared" si="3"/>
        <v>21</v>
      </c>
      <c r="B27">
        <v>2009</v>
      </c>
      <c r="C27" s="3">
        <f>'Student Enrollment'!J27</f>
        <v>2660</v>
      </c>
      <c r="D27" s="3">
        <f>Examination!K27</f>
        <v>1405</v>
      </c>
      <c r="E27" s="26">
        <f t="shared" si="0"/>
        <v>0.5281954887218046</v>
      </c>
      <c r="F27" s="3">
        <v>1030</v>
      </c>
      <c r="G27" s="26">
        <f t="shared" si="1"/>
        <v>0.7330960854092526</v>
      </c>
      <c r="H27" s="3">
        <f>'Initial Certifications'!K27</f>
        <v>1260</v>
      </c>
      <c r="I27" s="30">
        <f t="shared" si="2"/>
        <v>0.47368421052631576</v>
      </c>
      <c r="J27" s="3">
        <v>729</v>
      </c>
      <c r="K27" s="3">
        <v>10718</v>
      </c>
      <c r="L27" s="33">
        <f t="shared" si="4"/>
        <v>-0.010980898772723078</v>
      </c>
    </row>
    <row r="28" spans="1:12" ht="12.75">
      <c r="A28">
        <f t="shared" si="3"/>
        <v>22</v>
      </c>
      <c r="B28">
        <v>2010</v>
      </c>
      <c r="C28" s="3">
        <f>'Student Enrollment'!J28</f>
        <v>2414</v>
      </c>
      <c r="D28" s="3">
        <f>Examination!K28</f>
        <v>1476</v>
      </c>
      <c r="E28" s="26">
        <f t="shared" si="0"/>
        <v>0.6114333057166529</v>
      </c>
      <c r="F28" s="3">
        <v>1046</v>
      </c>
      <c r="G28" s="26">
        <f t="shared" si="1"/>
        <v>0.7086720867208672</v>
      </c>
      <c r="H28" s="3">
        <f>'Initial Certifications'!K28</f>
        <v>1259</v>
      </c>
      <c r="I28" s="30">
        <f t="shared" si="2"/>
        <v>0.5215410107705054</v>
      </c>
      <c r="J28" s="3">
        <v>954</v>
      </c>
      <c r="K28" s="19">
        <v>10812</v>
      </c>
      <c r="L28" s="33">
        <f t="shared" si="4"/>
        <v>0.00877029296510543</v>
      </c>
    </row>
    <row r="29" spans="3:12" ht="12.75">
      <c r="C29" s="3"/>
      <c r="D29" s="3"/>
      <c r="F29" s="3"/>
      <c r="H29" s="3"/>
      <c r="J29" s="3"/>
      <c r="K29" s="3"/>
      <c r="L29" s="25"/>
    </row>
    <row r="30" spans="1:12" s="6" customFormat="1" ht="12.75">
      <c r="A30" s="6" t="s">
        <v>6</v>
      </c>
      <c r="C30" s="2">
        <f>SUM(C7:C28)</f>
        <v>50992</v>
      </c>
      <c r="D30" s="2">
        <f aca="true" t="shared" si="5" ref="D30:J30">SUM(D7:D28)</f>
        <v>36333</v>
      </c>
      <c r="E30" s="28">
        <f t="shared" si="0"/>
        <v>0.7125235331032319</v>
      </c>
      <c r="F30" s="2">
        <f t="shared" si="5"/>
        <v>27871</v>
      </c>
      <c r="G30" s="26">
        <f t="shared" si="1"/>
        <v>0.7670987807227589</v>
      </c>
      <c r="H30" s="2">
        <f t="shared" si="5"/>
        <v>32077</v>
      </c>
      <c r="I30" s="31">
        <f t="shared" si="2"/>
        <v>0.6290594603074993</v>
      </c>
      <c r="J30" s="2">
        <f t="shared" si="5"/>
        <v>19026</v>
      </c>
      <c r="K30" s="2"/>
      <c r="L30" s="28">
        <f>(K28-K7)/K7</f>
        <v>0.5644624511648098</v>
      </c>
    </row>
    <row r="31" spans="1:12" s="2" customFormat="1" ht="12.75">
      <c r="A31" s="2" t="s">
        <v>105</v>
      </c>
      <c r="C31" s="2">
        <f aca="true" t="shared" si="6" ref="C31:L31">AVERAGE(C7:C28)</f>
        <v>2317.818181818182</v>
      </c>
      <c r="D31" s="2">
        <f t="shared" si="6"/>
        <v>1651.5</v>
      </c>
      <c r="E31" s="28">
        <f t="shared" si="6"/>
        <v>0.6991787694676382</v>
      </c>
      <c r="F31" s="2">
        <f t="shared" si="6"/>
        <v>1266.8636363636363</v>
      </c>
      <c r="G31" s="28">
        <f t="shared" si="6"/>
        <v>0.7546844695773653</v>
      </c>
      <c r="H31" s="2">
        <f t="shared" si="6"/>
        <v>1458.0454545454545</v>
      </c>
      <c r="I31" s="28">
        <f t="shared" si="6"/>
        <v>0.6552746827522921</v>
      </c>
      <c r="J31" s="2">
        <f t="shared" si="6"/>
        <v>864.8181818181819</v>
      </c>
      <c r="K31" s="2">
        <f t="shared" si="6"/>
        <v>9765.954545454546</v>
      </c>
      <c r="L31" s="22">
        <f t="shared" si="6"/>
        <v>0.022118506871984182</v>
      </c>
    </row>
    <row r="32" spans="1:12" s="6" customFormat="1" ht="12.75">
      <c r="A32" s="6" t="s">
        <v>106</v>
      </c>
      <c r="C32" s="2">
        <f aca="true" t="shared" si="7" ref="C32:L32">MEDIAN(C7:C28)</f>
        <v>2350</v>
      </c>
      <c r="D32" s="2">
        <f t="shared" si="7"/>
        <v>1539</v>
      </c>
      <c r="E32" s="28">
        <f t="shared" si="7"/>
        <v>0.7040365268992088</v>
      </c>
      <c r="F32" s="2">
        <f t="shared" si="7"/>
        <v>1101</v>
      </c>
      <c r="G32" s="28">
        <f t="shared" si="7"/>
        <v>0.7314636149372717</v>
      </c>
      <c r="H32" s="2">
        <f t="shared" si="7"/>
        <v>1342</v>
      </c>
      <c r="I32" s="28">
        <f t="shared" si="7"/>
        <v>0.635740113424428</v>
      </c>
      <c r="J32" s="2">
        <f t="shared" si="7"/>
        <v>916.5</v>
      </c>
      <c r="K32" s="2">
        <f t="shared" si="7"/>
        <v>9918.5</v>
      </c>
      <c r="L32" s="28">
        <f t="shared" si="7"/>
        <v>0.00877029296510543</v>
      </c>
    </row>
    <row r="33" ht="12.75">
      <c r="C33" s="3"/>
    </row>
    <row r="34" ht="12.75">
      <c r="B34" t="s">
        <v>62</v>
      </c>
    </row>
    <row r="35" ht="12.75">
      <c r="B35" t="s">
        <v>65</v>
      </c>
    </row>
    <row r="37" ht="12.75">
      <c r="B37" t="s">
        <v>68</v>
      </c>
    </row>
    <row r="38" ht="12.75">
      <c r="B38" s="12" t="s">
        <v>69</v>
      </c>
    </row>
    <row r="39" ht="12.75">
      <c r="B39" s="12" t="s">
        <v>70</v>
      </c>
    </row>
    <row r="40" ht="12.75">
      <c r="B40" s="12" t="s">
        <v>97</v>
      </c>
    </row>
    <row r="41" ht="12.75">
      <c r="B41" s="12" t="s">
        <v>71</v>
      </c>
    </row>
    <row r="42" ht="12.75">
      <c r="B42" t="s">
        <v>98</v>
      </c>
    </row>
    <row r="45" ht="12.75">
      <c r="C45" s="2">
        <f>SUM(C7:C28)</f>
        <v>50992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1.57421875" style="0" customWidth="1"/>
    <col min="2" max="2" width="15.7109375" style="0" customWidth="1"/>
    <col min="12" max="12" width="10.7109375" style="0" customWidth="1"/>
  </cols>
  <sheetData>
    <row r="1" ht="12.75">
      <c r="C1" s="7" t="s">
        <v>49</v>
      </c>
    </row>
    <row r="2" ht="12.75">
      <c r="C2" s="14">
        <v>41415</v>
      </c>
    </row>
    <row r="3" ht="12.75">
      <c r="C3" s="7" t="s">
        <v>108</v>
      </c>
    </row>
    <row r="4" ht="12.75">
      <c r="B4" s="6"/>
    </row>
    <row r="5" spans="1:14" s="7" customFormat="1" ht="12.75">
      <c r="A5" s="7" t="s">
        <v>47</v>
      </c>
      <c r="B5" s="7" t="s">
        <v>48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36</v>
      </c>
      <c r="L5" s="7" t="s">
        <v>45</v>
      </c>
      <c r="M5" s="7" t="s">
        <v>6</v>
      </c>
      <c r="N5" s="7" t="s">
        <v>74</v>
      </c>
    </row>
    <row r="6" spans="1:14" ht="12.75">
      <c r="A6" s="6" t="s">
        <v>72</v>
      </c>
      <c r="B6" s="3">
        <v>351</v>
      </c>
      <c r="C6" s="3">
        <v>662</v>
      </c>
      <c r="D6" s="3">
        <v>0</v>
      </c>
      <c r="E6" s="3">
        <v>525</v>
      </c>
      <c r="F6" s="3">
        <v>13</v>
      </c>
      <c r="G6" s="3">
        <v>65</v>
      </c>
      <c r="H6" s="3">
        <v>108</v>
      </c>
      <c r="I6" s="3">
        <v>0</v>
      </c>
      <c r="J6" s="3">
        <v>308</v>
      </c>
      <c r="K6" s="3">
        <v>3896</v>
      </c>
      <c r="L6" s="3">
        <v>1700</v>
      </c>
      <c r="M6" s="3">
        <f>SUM(B6:L6)</f>
        <v>7628</v>
      </c>
      <c r="N6" s="13">
        <f>M6/M9</f>
        <v>0.7478431372549019</v>
      </c>
    </row>
    <row r="7" spans="1:14" ht="12.75">
      <c r="A7" s="6" t="s">
        <v>73</v>
      </c>
      <c r="B7" s="3">
        <v>93</v>
      </c>
      <c r="C7" s="3">
        <v>296</v>
      </c>
      <c r="D7" s="3">
        <v>0</v>
      </c>
      <c r="E7" s="3">
        <v>235</v>
      </c>
      <c r="F7" s="3">
        <v>4</v>
      </c>
      <c r="G7" s="3">
        <v>19</v>
      </c>
      <c r="H7" s="3">
        <v>40</v>
      </c>
      <c r="I7" s="3">
        <v>0</v>
      </c>
      <c r="J7" s="3">
        <v>159</v>
      </c>
      <c r="K7" s="3">
        <v>1110</v>
      </c>
      <c r="L7" s="3">
        <v>616</v>
      </c>
      <c r="M7" s="3">
        <f>SUM(B7:L7)</f>
        <v>2572</v>
      </c>
      <c r="N7" s="13">
        <f>M7/M9</f>
        <v>0.252156862745098</v>
      </c>
    </row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6" customFormat="1" ht="12.75">
      <c r="A9" s="6" t="s">
        <v>6</v>
      </c>
      <c r="B9" s="2">
        <f>SUM(B6:B8)</f>
        <v>444</v>
      </c>
      <c r="C9" s="2">
        <f aca="true" t="shared" si="0" ref="C9:L9">SUM(C6:C7)</f>
        <v>958</v>
      </c>
      <c r="D9" s="2">
        <f t="shared" si="0"/>
        <v>0</v>
      </c>
      <c r="E9" s="2">
        <f t="shared" si="0"/>
        <v>760</v>
      </c>
      <c r="F9" s="2">
        <f t="shared" si="0"/>
        <v>17</v>
      </c>
      <c r="G9" s="2">
        <f t="shared" si="0"/>
        <v>84</v>
      </c>
      <c r="H9" s="2">
        <f t="shared" si="0"/>
        <v>148</v>
      </c>
      <c r="I9" s="2">
        <f t="shared" si="0"/>
        <v>0</v>
      </c>
      <c r="J9" s="2">
        <f t="shared" si="0"/>
        <v>467</v>
      </c>
      <c r="K9" s="2">
        <f t="shared" si="0"/>
        <v>5006</v>
      </c>
      <c r="L9" s="2">
        <f t="shared" si="0"/>
        <v>2316</v>
      </c>
      <c r="M9" s="2">
        <f>SUM(B9:L9)</f>
        <v>10200</v>
      </c>
    </row>
    <row r="10" ht="12.75">
      <c r="M10" s="3"/>
    </row>
    <row r="11" ht="12.75">
      <c r="A11" t="s">
        <v>52</v>
      </c>
    </row>
    <row r="12" ht="12.75">
      <c r="A12" t="s">
        <v>50</v>
      </c>
    </row>
    <row r="13" ht="12.75">
      <c r="A13" t="s">
        <v>51</v>
      </c>
    </row>
    <row r="16" spans="1:2" ht="12.75">
      <c r="A16" s="18"/>
      <c r="B16" s="18"/>
    </row>
    <row r="17" spans="1:2" ht="12.75">
      <c r="A17" s="18"/>
      <c r="B17" s="18"/>
    </row>
    <row r="18" spans="1:2" ht="12.75">
      <c r="A18" s="18"/>
      <c r="B1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1.57421875" style="0" customWidth="1"/>
    <col min="2" max="2" width="13.00390625" style="0" customWidth="1"/>
    <col min="12" max="12" width="10.7109375" style="0" customWidth="1"/>
  </cols>
  <sheetData>
    <row r="1" ht="12.75">
      <c r="C1" s="7" t="s">
        <v>49</v>
      </c>
    </row>
    <row r="2" ht="12.75">
      <c r="C2" s="14">
        <v>41414</v>
      </c>
    </row>
    <row r="3" ht="12.75">
      <c r="C3" s="7" t="s">
        <v>109</v>
      </c>
    </row>
    <row r="5" spans="1:13" s="7" customFormat="1" ht="12.75">
      <c r="A5" s="7" t="s">
        <v>47</v>
      </c>
      <c r="B5" s="7" t="s">
        <v>48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36</v>
      </c>
      <c r="L5" s="7" t="s">
        <v>45</v>
      </c>
      <c r="M5" s="7" t="s">
        <v>6</v>
      </c>
    </row>
    <row r="6" spans="1:13" ht="12.75">
      <c r="A6" t="s">
        <v>46</v>
      </c>
      <c r="B6" s="3">
        <v>13</v>
      </c>
      <c r="C6" s="3">
        <v>211</v>
      </c>
      <c r="D6" s="3">
        <v>0</v>
      </c>
      <c r="E6" s="3">
        <v>1</v>
      </c>
      <c r="F6" s="3">
        <v>0</v>
      </c>
      <c r="G6" s="3">
        <v>8</v>
      </c>
      <c r="H6" s="3">
        <v>2</v>
      </c>
      <c r="I6" s="3">
        <v>0</v>
      </c>
      <c r="J6" s="3">
        <v>3</v>
      </c>
      <c r="K6" s="3">
        <v>193</v>
      </c>
      <c r="L6" s="3">
        <v>106</v>
      </c>
      <c r="M6" s="3">
        <f>SUM(B6:L6)</f>
        <v>537</v>
      </c>
    </row>
    <row r="7" spans="1:13" ht="12.75">
      <c r="A7" t="s">
        <v>30</v>
      </c>
      <c r="B7" s="3">
        <v>117</v>
      </c>
      <c r="C7" s="3">
        <v>113</v>
      </c>
      <c r="D7" s="3">
        <v>0</v>
      </c>
      <c r="E7" s="3">
        <v>75</v>
      </c>
      <c r="F7" s="3">
        <v>1</v>
      </c>
      <c r="G7" s="3">
        <v>14</v>
      </c>
      <c r="H7" s="3">
        <v>9</v>
      </c>
      <c r="I7" s="3">
        <v>0</v>
      </c>
      <c r="J7" s="3">
        <v>46</v>
      </c>
      <c r="K7" s="3">
        <v>569</v>
      </c>
      <c r="L7" s="3">
        <v>32</v>
      </c>
      <c r="M7" s="3">
        <f aca="true" t="shared" si="0" ref="M7:M12">SUM(B7:L7)</f>
        <v>976</v>
      </c>
    </row>
    <row r="8" spans="1:13" ht="12.75">
      <c r="A8" t="s">
        <v>31</v>
      </c>
      <c r="B8" s="3">
        <v>177</v>
      </c>
      <c r="C8" s="3">
        <v>367</v>
      </c>
      <c r="D8" s="3">
        <v>0</v>
      </c>
      <c r="E8" s="3">
        <v>434</v>
      </c>
      <c r="F8" s="3">
        <v>6</v>
      </c>
      <c r="G8" s="3">
        <v>30</v>
      </c>
      <c r="H8" s="3">
        <v>63</v>
      </c>
      <c r="I8" s="3">
        <v>0</v>
      </c>
      <c r="J8" s="3">
        <v>244</v>
      </c>
      <c r="K8" s="3">
        <v>2236</v>
      </c>
      <c r="L8" s="3">
        <v>737</v>
      </c>
      <c r="M8" s="3">
        <f t="shared" si="0"/>
        <v>4294</v>
      </c>
    </row>
    <row r="9" spans="1:13" ht="12.75">
      <c r="A9" t="s">
        <v>32</v>
      </c>
      <c r="B9" s="3">
        <v>58</v>
      </c>
      <c r="C9" s="3">
        <v>104</v>
      </c>
      <c r="D9" s="3">
        <v>0</v>
      </c>
      <c r="E9" s="3">
        <v>145</v>
      </c>
      <c r="F9" s="3">
        <v>3</v>
      </c>
      <c r="G9" s="3">
        <v>13</v>
      </c>
      <c r="H9" s="3">
        <v>38</v>
      </c>
      <c r="I9" s="3">
        <v>0</v>
      </c>
      <c r="J9" s="3">
        <v>103</v>
      </c>
      <c r="K9" s="3">
        <v>984</v>
      </c>
      <c r="L9" s="3">
        <v>901</v>
      </c>
      <c r="M9" s="3">
        <f t="shared" si="0"/>
        <v>2349</v>
      </c>
    </row>
    <row r="10" spans="1:13" ht="12.75">
      <c r="A10" t="s">
        <v>33</v>
      </c>
      <c r="B10" s="3">
        <v>67</v>
      </c>
      <c r="C10" s="3">
        <v>129</v>
      </c>
      <c r="D10" s="3">
        <v>0</v>
      </c>
      <c r="E10" s="3">
        <v>83</v>
      </c>
      <c r="F10" s="3">
        <v>4</v>
      </c>
      <c r="G10" s="3">
        <v>14</v>
      </c>
      <c r="H10" s="3">
        <v>29</v>
      </c>
      <c r="I10" s="3">
        <v>0</v>
      </c>
      <c r="J10" s="3">
        <v>58</v>
      </c>
      <c r="K10" s="3">
        <v>872</v>
      </c>
      <c r="L10" s="3">
        <v>431</v>
      </c>
      <c r="M10" s="3">
        <f t="shared" si="0"/>
        <v>1687</v>
      </c>
    </row>
    <row r="11" spans="1:13" ht="12.75">
      <c r="A11" t="s">
        <v>34</v>
      </c>
      <c r="B11" s="3">
        <v>7</v>
      </c>
      <c r="C11" s="3">
        <v>28</v>
      </c>
      <c r="D11" s="3">
        <v>0</v>
      </c>
      <c r="E11" s="3">
        <v>20</v>
      </c>
      <c r="F11" s="3">
        <v>3</v>
      </c>
      <c r="G11" s="3">
        <v>4</v>
      </c>
      <c r="H11" s="3">
        <v>8</v>
      </c>
      <c r="I11" s="3">
        <v>0</v>
      </c>
      <c r="J11" s="3">
        <v>7</v>
      </c>
      <c r="K11" s="3">
        <v>140</v>
      </c>
      <c r="L11" s="3">
        <v>85</v>
      </c>
      <c r="M11" s="3">
        <f t="shared" si="0"/>
        <v>302</v>
      </c>
    </row>
    <row r="12" spans="1:13" ht="12.75">
      <c r="A12" t="s">
        <v>35</v>
      </c>
      <c r="B12" s="3">
        <v>5</v>
      </c>
      <c r="C12" s="3">
        <v>6</v>
      </c>
      <c r="D12" s="3">
        <v>0</v>
      </c>
      <c r="E12" s="3">
        <v>4</v>
      </c>
      <c r="F12" s="3">
        <v>0</v>
      </c>
      <c r="G12" s="3">
        <v>1</v>
      </c>
      <c r="H12" s="3">
        <v>0</v>
      </c>
      <c r="I12" s="3">
        <v>0</v>
      </c>
      <c r="J12" s="3">
        <v>2</v>
      </c>
      <c r="K12" s="3">
        <v>12</v>
      </c>
      <c r="L12" s="3">
        <v>17</v>
      </c>
      <c r="M12" s="3">
        <f t="shared" si="0"/>
        <v>47</v>
      </c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6" customFormat="1" ht="12.75">
      <c r="A14" s="6" t="s">
        <v>6</v>
      </c>
      <c r="B14" s="2">
        <f>SUM(B6:B13)</f>
        <v>444</v>
      </c>
      <c r="C14" s="2">
        <f>SUM(C6:C12)</f>
        <v>958</v>
      </c>
      <c r="D14" s="2">
        <f aca="true" t="shared" si="1" ref="D14:L14">SUM(D6:D12)</f>
        <v>0</v>
      </c>
      <c r="E14" s="2">
        <f t="shared" si="1"/>
        <v>762</v>
      </c>
      <c r="F14" s="2">
        <f t="shared" si="1"/>
        <v>17</v>
      </c>
      <c r="G14" s="2">
        <f t="shared" si="1"/>
        <v>84</v>
      </c>
      <c r="H14" s="2">
        <f t="shared" si="1"/>
        <v>149</v>
      </c>
      <c r="I14" s="2">
        <f t="shared" si="1"/>
        <v>0</v>
      </c>
      <c r="J14" s="2">
        <f t="shared" si="1"/>
        <v>463</v>
      </c>
      <c r="K14" s="2">
        <f t="shared" si="1"/>
        <v>5006</v>
      </c>
      <c r="L14" s="2">
        <f t="shared" si="1"/>
        <v>2309</v>
      </c>
      <c r="M14" s="2">
        <f>SUM(B14:L14)</f>
        <v>10192</v>
      </c>
    </row>
    <row r="15" spans="1:13" s="6" customFormat="1" ht="12.75">
      <c r="A15" s="6" t="s">
        <v>105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6" customFormat="1" ht="12.75">
      <c r="A16" s="6" t="s">
        <v>106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s="6" customFormat="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2.75">
      <c r="M18" s="3"/>
    </row>
    <row r="19" ht="12.75">
      <c r="A19" t="s">
        <v>52</v>
      </c>
    </row>
    <row r="20" ht="12.75">
      <c r="A20" t="s">
        <v>50</v>
      </c>
    </row>
    <row r="21" ht="12.75">
      <c r="A21" t="s">
        <v>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18"/>
  <sheetViews>
    <sheetView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2.57421875" style="0" customWidth="1"/>
    <col min="2" max="2" width="11.28125" style="0" customWidth="1"/>
    <col min="11" max="11" width="12.421875" style="0" customWidth="1"/>
  </cols>
  <sheetData>
    <row r="5" spans="1:12" s="7" customFormat="1" ht="12.75">
      <c r="A5" s="7" t="s">
        <v>55</v>
      </c>
      <c r="B5" s="7" t="s">
        <v>48</v>
      </c>
      <c r="C5" s="7" t="s">
        <v>37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7" t="s">
        <v>36</v>
      </c>
      <c r="K5" s="7" t="s">
        <v>45</v>
      </c>
      <c r="L5" s="7" t="s">
        <v>6</v>
      </c>
    </row>
    <row r="6" spans="1:12" ht="12.75">
      <c r="A6" t="s">
        <v>5</v>
      </c>
      <c r="B6" s="3">
        <v>432</v>
      </c>
      <c r="C6" s="3">
        <v>905</v>
      </c>
      <c r="D6" s="3">
        <v>716</v>
      </c>
      <c r="E6" s="3">
        <v>12</v>
      </c>
      <c r="F6" s="3">
        <v>80</v>
      </c>
      <c r="G6" s="3">
        <v>149</v>
      </c>
      <c r="H6" s="3">
        <v>0</v>
      </c>
      <c r="I6" s="3">
        <v>429</v>
      </c>
      <c r="J6" s="3">
        <v>4773</v>
      </c>
      <c r="K6" s="3">
        <v>1988</v>
      </c>
      <c r="L6" s="3">
        <f aca="true" t="shared" si="0" ref="L6:L13">SUM(B6:K6)</f>
        <v>9484</v>
      </c>
    </row>
    <row r="7" spans="1:12" ht="12.75">
      <c r="A7" t="s">
        <v>120</v>
      </c>
      <c r="B7" s="3">
        <v>2</v>
      </c>
      <c r="C7" s="3">
        <v>12</v>
      </c>
      <c r="D7" s="3">
        <v>11</v>
      </c>
      <c r="E7" s="3">
        <v>1</v>
      </c>
      <c r="F7" s="3">
        <v>1</v>
      </c>
      <c r="G7" s="3">
        <v>2</v>
      </c>
      <c r="H7" s="3">
        <v>0</v>
      </c>
      <c r="I7" s="3">
        <v>11</v>
      </c>
      <c r="J7" s="3">
        <v>33</v>
      </c>
      <c r="K7" s="3">
        <v>13</v>
      </c>
      <c r="L7" s="3">
        <f t="shared" si="0"/>
        <v>86</v>
      </c>
    </row>
    <row r="8" spans="1:12" ht="12.75">
      <c r="A8" t="s">
        <v>121</v>
      </c>
      <c r="B8" s="3">
        <v>6</v>
      </c>
      <c r="C8" s="3">
        <v>29</v>
      </c>
      <c r="D8" s="3">
        <v>29</v>
      </c>
      <c r="E8" s="3">
        <v>4</v>
      </c>
      <c r="F8" s="3">
        <v>2</v>
      </c>
      <c r="G8" s="3">
        <v>9</v>
      </c>
      <c r="H8" s="3">
        <v>0</v>
      </c>
      <c r="I8" s="3">
        <v>12</v>
      </c>
      <c r="J8" s="3">
        <v>108</v>
      </c>
      <c r="K8" s="3">
        <v>271</v>
      </c>
      <c r="L8" s="3">
        <f t="shared" si="0"/>
        <v>470</v>
      </c>
    </row>
    <row r="9" spans="1:12" ht="12.75">
      <c r="A9" t="s">
        <v>122</v>
      </c>
      <c r="B9" s="3">
        <v>0</v>
      </c>
      <c r="C9" s="3">
        <v>5</v>
      </c>
      <c r="D9" s="3">
        <v>3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3</v>
      </c>
      <c r="K9" s="3">
        <v>15</v>
      </c>
      <c r="L9" s="3">
        <f t="shared" si="0"/>
        <v>27</v>
      </c>
    </row>
    <row r="10" spans="1:12" ht="12.75">
      <c r="A10" t="s">
        <v>123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3</v>
      </c>
      <c r="H10" s="3">
        <v>0</v>
      </c>
      <c r="I10" s="3">
        <v>0</v>
      </c>
      <c r="J10" s="3">
        <v>4</v>
      </c>
      <c r="K10" s="3">
        <v>11</v>
      </c>
      <c r="L10" s="3">
        <f t="shared" si="0"/>
        <v>19</v>
      </c>
    </row>
    <row r="11" spans="1:12" ht="12.75">
      <c r="A11" t="s">
        <v>53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f t="shared" si="0"/>
        <v>2</v>
      </c>
    </row>
    <row r="12" spans="1:12" ht="12.75">
      <c r="A12" t="s">
        <v>124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>
      <c r="A13" t="s">
        <v>54</v>
      </c>
      <c r="B13" s="3">
        <v>1</v>
      </c>
      <c r="C13" s="3">
        <v>3</v>
      </c>
      <c r="D13" s="3">
        <v>0</v>
      </c>
      <c r="E13" s="3">
        <v>0</v>
      </c>
      <c r="F13" s="3">
        <v>0</v>
      </c>
      <c r="G13" s="3">
        <v>6</v>
      </c>
      <c r="H13" s="3">
        <v>0</v>
      </c>
      <c r="I13" s="3">
        <v>5</v>
      </c>
      <c r="J13" s="3">
        <v>53</v>
      </c>
      <c r="K13" s="3">
        <v>9</v>
      </c>
      <c r="L13" s="3">
        <f t="shared" si="0"/>
        <v>77</v>
      </c>
    </row>
    <row r="14" spans="2:1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6" customFormat="1" ht="12.75">
      <c r="A15" s="6" t="s">
        <v>6</v>
      </c>
      <c r="B15" s="2">
        <f aca="true" t="shared" si="1" ref="B15:L15">SUM(B7:B13)</f>
        <v>10</v>
      </c>
      <c r="C15" s="2">
        <f t="shared" si="1"/>
        <v>49</v>
      </c>
      <c r="D15" s="2">
        <f t="shared" si="1"/>
        <v>43</v>
      </c>
      <c r="E15" s="2">
        <f t="shared" si="1"/>
        <v>5</v>
      </c>
      <c r="F15" s="2">
        <f t="shared" si="1"/>
        <v>3</v>
      </c>
      <c r="G15" s="2">
        <f t="shared" si="1"/>
        <v>21</v>
      </c>
      <c r="H15" s="2">
        <f t="shared" si="1"/>
        <v>0</v>
      </c>
      <c r="I15" s="2">
        <f t="shared" si="1"/>
        <v>28</v>
      </c>
      <c r="J15" s="2">
        <f t="shared" si="1"/>
        <v>201</v>
      </c>
      <c r="K15" s="2">
        <f t="shared" si="1"/>
        <v>321</v>
      </c>
      <c r="L15" s="2">
        <f t="shared" si="1"/>
        <v>681</v>
      </c>
    </row>
    <row r="16" spans="2:12" ht="12.75">
      <c r="B16" s="3"/>
      <c r="C16" s="3"/>
      <c r="D16" s="3"/>
      <c r="L16" s="3"/>
    </row>
    <row r="17" ht="12.75">
      <c r="A17" t="s">
        <v>50</v>
      </c>
    </row>
    <row r="18" ht="12.75">
      <c r="A18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B1">
      <selection activeCell="C19" sqref="C19"/>
    </sheetView>
  </sheetViews>
  <sheetFormatPr defaultColWidth="9.140625" defaultRowHeight="12.75"/>
  <cols>
    <col min="1" max="1" width="23.57421875" style="0" customWidth="1"/>
    <col min="2" max="2" width="9.140625" style="3" customWidth="1"/>
    <col min="3" max="3" width="12.28125" style="4" bestFit="1" customWidth="1"/>
  </cols>
  <sheetData>
    <row r="1" spans="2:4" ht="12.75">
      <c r="B1" s="2" t="s">
        <v>0</v>
      </c>
      <c r="C1" s="21"/>
      <c r="D1" s="6"/>
    </row>
    <row r="2" spans="2:4" ht="12.75">
      <c r="B2" s="2"/>
      <c r="C2" s="8">
        <v>41411</v>
      </c>
      <c r="D2" s="6"/>
    </row>
    <row r="3" spans="2:4" ht="12.75">
      <c r="B3" s="2" t="s">
        <v>110</v>
      </c>
      <c r="C3" s="8"/>
      <c r="D3" s="6"/>
    </row>
    <row r="5" ht="12.75">
      <c r="B5" s="2" t="s">
        <v>29</v>
      </c>
    </row>
    <row r="6" spans="1:3" ht="12.75">
      <c r="A6" t="s">
        <v>1</v>
      </c>
      <c r="B6" s="3">
        <v>3048</v>
      </c>
      <c r="C6" s="4">
        <f>B6/$B$13</f>
        <v>0.29899941141848146</v>
      </c>
    </row>
    <row r="7" spans="1:3" ht="12.75">
      <c r="A7" t="s">
        <v>2</v>
      </c>
      <c r="B7" s="3">
        <v>88</v>
      </c>
      <c r="C7" s="4">
        <f aca="true" t="shared" si="0" ref="C7:C13">B7/$B$13</f>
        <v>0.008632528938591328</v>
      </c>
    </row>
    <row r="8" spans="1:3" ht="12.75">
      <c r="A8" t="s">
        <v>3</v>
      </c>
      <c r="B8" s="3">
        <v>73</v>
      </c>
      <c r="C8" s="4">
        <f t="shared" si="0"/>
        <v>0.007161075142240534</v>
      </c>
    </row>
    <row r="9" spans="1:3" ht="12.75">
      <c r="A9" t="s">
        <v>4</v>
      </c>
      <c r="B9" s="3">
        <v>280</v>
      </c>
      <c r="C9" s="4">
        <f t="shared" si="0"/>
        <v>0.0274671375318815</v>
      </c>
    </row>
    <row r="10" spans="1:3" ht="12.75">
      <c r="A10" t="s">
        <v>5</v>
      </c>
      <c r="B10" s="3">
        <v>257</v>
      </c>
      <c r="C10" s="4">
        <f t="shared" si="0"/>
        <v>0.025210908377476946</v>
      </c>
    </row>
    <row r="11" spans="1:3" ht="12.75">
      <c r="A11" t="s">
        <v>7</v>
      </c>
      <c r="B11" s="3">
        <v>6446</v>
      </c>
      <c r="C11" s="4">
        <f t="shared" si="0"/>
        <v>0.6323327447518148</v>
      </c>
    </row>
    <row r="12" spans="1:3" ht="12.75">
      <c r="A12" t="s">
        <v>8</v>
      </c>
      <c r="B12" s="3">
        <v>2</v>
      </c>
      <c r="C12" s="4">
        <f t="shared" si="0"/>
        <v>0.00019619383951343929</v>
      </c>
    </row>
    <row r="13" spans="1:3" ht="12.75">
      <c r="A13" t="s">
        <v>6</v>
      </c>
      <c r="B13" s="3">
        <f>SUM(B6:B12)</f>
        <v>10194</v>
      </c>
      <c r="C13" s="4">
        <f t="shared" si="0"/>
        <v>1</v>
      </c>
    </row>
    <row r="15" ht="12.75">
      <c r="B15" s="2" t="s">
        <v>9</v>
      </c>
    </row>
    <row r="16" spans="1:3" ht="12.75">
      <c r="A16" t="s">
        <v>10</v>
      </c>
      <c r="B16" s="3">
        <v>655</v>
      </c>
      <c r="C16" s="4">
        <f aca="true" t="shared" si="1" ref="C16:C26">B16/$B$13</f>
        <v>0.06425348244065136</v>
      </c>
    </row>
    <row r="17" spans="1:3" ht="12.75">
      <c r="A17" t="s">
        <v>11</v>
      </c>
      <c r="B17" s="3">
        <v>4098</v>
      </c>
      <c r="C17" s="4">
        <f t="shared" si="1"/>
        <v>0.40200117716303707</v>
      </c>
    </row>
    <row r="18" spans="1:3" ht="12.75">
      <c r="A18" t="s">
        <v>12</v>
      </c>
      <c r="B18" s="3">
        <v>111</v>
      </c>
      <c r="C18" s="4">
        <f t="shared" si="1"/>
        <v>0.01088875809299588</v>
      </c>
    </row>
    <row r="19" spans="1:3" ht="12.75">
      <c r="A19" t="s">
        <v>13</v>
      </c>
      <c r="B19" s="3">
        <v>2035</v>
      </c>
      <c r="C19" s="4">
        <f t="shared" si="1"/>
        <v>0.19962723170492447</v>
      </c>
    </row>
    <row r="20" spans="1:3" ht="12.75">
      <c r="A20" t="s">
        <v>14</v>
      </c>
      <c r="B20" s="3">
        <v>567</v>
      </c>
      <c r="C20" s="4">
        <f t="shared" si="1"/>
        <v>0.05562095350206003</v>
      </c>
    </row>
    <row r="21" spans="1:3" ht="12.75">
      <c r="A21" t="s">
        <v>15</v>
      </c>
      <c r="B21" s="3">
        <v>161</v>
      </c>
      <c r="C21" s="4">
        <f t="shared" si="1"/>
        <v>0.01579360408083186</v>
      </c>
    </row>
    <row r="22" spans="1:3" ht="12.75">
      <c r="A22" t="s">
        <v>125</v>
      </c>
      <c r="B22" s="3">
        <v>57</v>
      </c>
      <c r="C22" s="4">
        <f t="shared" si="1"/>
        <v>0.005591524426133019</v>
      </c>
    </row>
    <row r="23" spans="1:3" ht="12.75">
      <c r="A23" t="s">
        <v>5</v>
      </c>
      <c r="B23" s="3">
        <v>254</v>
      </c>
      <c r="C23" s="4">
        <f t="shared" si="1"/>
        <v>0.02491661761820679</v>
      </c>
    </row>
    <row r="24" spans="1:3" ht="12.75">
      <c r="A24" t="s">
        <v>7</v>
      </c>
      <c r="B24" s="3">
        <v>2255</v>
      </c>
      <c r="C24" s="4">
        <f t="shared" si="1"/>
        <v>0.22120855405140277</v>
      </c>
    </row>
    <row r="25" spans="1:3" ht="12.75">
      <c r="A25" t="s">
        <v>8</v>
      </c>
      <c r="B25" s="3">
        <v>1</v>
      </c>
      <c r="C25" s="4">
        <f t="shared" si="1"/>
        <v>9.809691975671964E-05</v>
      </c>
    </row>
    <row r="26" spans="1:3" ht="12.75">
      <c r="A26" t="s">
        <v>6</v>
      </c>
      <c r="B26" s="3">
        <f>SUM(B16:B25)</f>
        <v>10194</v>
      </c>
      <c r="C26" s="4">
        <f t="shared" si="1"/>
        <v>1</v>
      </c>
    </row>
    <row r="28" ht="12.75">
      <c r="B28" s="2" t="s">
        <v>16</v>
      </c>
    </row>
    <row r="29" spans="1:3" ht="12.75">
      <c r="A29" t="s">
        <v>17</v>
      </c>
      <c r="B29" s="3">
        <v>4489</v>
      </c>
      <c r="C29" s="4">
        <f aca="true" t="shared" si="2" ref="C29:C35">B29/$B$13</f>
        <v>0.44035707278791447</v>
      </c>
    </row>
    <row r="30" spans="1:3" ht="12.75">
      <c r="A30" t="s">
        <v>18</v>
      </c>
      <c r="B30" s="3">
        <v>908</v>
      </c>
      <c r="C30" s="4">
        <f t="shared" si="2"/>
        <v>0.08907200313910144</v>
      </c>
    </row>
    <row r="31" spans="1:3" ht="12.75">
      <c r="A31" t="s">
        <v>19</v>
      </c>
      <c r="B31" s="3">
        <v>2212</v>
      </c>
      <c r="C31" s="4">
        <f t="shared" si="2"/>
        <v>0.21699038650186384</v>
      </c>
    </row>
    <row r="32" spans="1:3" ht="12.75">
      <c r="A32" t="s">
        <v>5</v>
      </c>
      <c r="B32" s="3">
        <v>921</v>
      </c>
      <c r="C32" s="4">
        <f t="shared" si="2"/>
        <v>0.09034726309593878</v>
      </c>
    </row>
    <row r="33" spans="1:3" ht="12.75">
      <c r="A33" t="s">
        <v>7</v>
      </c>
      <c r="B33" s="3">
        <v>1374</v>
      </c>
      <c r="C33" s="4">
        <f t="shared" si="2"/>
        <v>0.1347851677457328</v>
      </c>
    </row>
    <row r="34" spans="1:3" ht="12.75">
      <c r="A34" t="s">
        <v>8</v>
      </c>
      <c r="B34" s="3">
        <v>290</v>
      </c>
      <c r="C34" s="4">
        <f t="shared" si="2"/>
        <v>0.028448106729448697</v>
      </c>
    </row>
    <row r="35" spans="1:3" ht="12.75">
      <c r="A35" t="s">
        <v>6</v>
      </c>
      <c r="B35" s="3">
        <f>SUM(B29:B34)</f>
        <v>10194</v>
      </c>
      <c r="C35" s="4">
        <f t="shared" si="2"/>
        <v>1</v>
      </c>
    </row>
    <row r="37" ht="12.75">
      <c r="B37" s="2" t="s">
        <v>26</v>
      </c>
    </row>
    <row r="38" spans="1:2" ht="12.75">
      <c r="A38" t="s">
        <v>20</v>
      </c>
      <c r="B38" s="3">
        <v>986</v>
      </c>
    </row>
    <row r="39" spans="1:2" ht="12.75">
      <c r="A39" t="s">
        <v>21</v>
      </c>
      <c r="B39" s="3">
        <v>974</v>
      </c>
    </row>
    <row r="40" spans="1:2" ht="12.75">
      <c r="A40" t="s">
        <v>22</v>
      </c>
      <c r="B40" s="3">
        <v>1596</v>
      </c>
    </row>
    <row r="41" spans="1:2" ht="12.75">
      <c r="A41" t="s">
        <v>23</v>
      </c>
      <c r="B41" s="3">
        <v>4169</v>
      </c>
    </row>
    <row r="42" spans="1:2" ht="12.75">
      <c r="A42" t="s">
        <v>24</v>
      </c>
      <c r="B42" s="3">
        <v>1210</v>
      </c>
    </row>
    <row r="43" spans="1:2" ht="12.75">
      <c r="A43" t="s">
        <v>25</v>
      </c>
      <c r="B43" s="3">
        <v>2506</v>
      </c>
    </row>
    <row r="44" spans="1:2" ht="12.75">
      <c r="A44" t="s">
        <v>7</v>
      </c>
      <c r="B44" s="3">
        <v>136</v>
      </c>
    </row>
    <row r="45" spans="1:2" ht="12.75">
      <c r="A45" t="s">
        <v>8</v>
      </c>
      <c r="B45" s="3" t="s">
        <v>28</v>
      </c>
    </row>
    <row r="46" spans="1:2" ht="12.75">
      <c r="A46" t="s">
        <v>6</v>
      </c>
      <c r="B46" s="3">
        <f>SUM(B38:B45)</f>
        <v>11577</v>
      </c>
    </row>
    <row r="47" ht="12.75">
      <c r="A47" s="5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E. Moreland III</dc:creator>
  <cp:keywords/>
  <dc:description/>
  <cp:lastModifiedBy>Joe Moreland III</cp:lastModifiedBy>
  <dcterms:created xsi:type="dcterms:W3CDTF">2013-05-17T21:18:34Z</dcterms:created>
  <dcterms:modified xsi:type="dcterms:W3CDTF">2013-09-16T02:22:45Z</dcterms:modified>
  <cp:category/>
  <cp:version/>
  <cp:contentType/>
  <cp:contentStatus/>
</cp:coreProperties>
</file>